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zan\Documents\KI\ImmoWealth Trainings\ImmoWealth Training Gruppen\August 2024 -Gruppe\"/>
    </mc:Choice>
  </mc:AlternateContent>
  <xr:revisionPtr revIDLastSave="0" documentId="8_{72AE8935-1B23-4633-B7BF-06E8C0B0A017}" xr6:coauthVersionLast="47" xr6:coauthVersionMax="47" xr10:uidLastSave="{00000000-0000-0000-0000-000000000000}"/>
  <bookViews>
    <workbookView xWindow="1960" yWindow="0" windowWidth="22280" windowHeight="15760" activeTab="3" xr2:uid="{51DBD895-A1F9-426D-AAE3-853BF5A212C7}"/>
  </bookViews>
  <sheets>
    <sheet name="Wichtig!" sheetId="20" r:id="rId1"/>
    <sheet name="Vermögensbilanz" sheetId="3" r:id="rId2"/>
    <sheet name="EAR" sheetId="15" r:id="rId3"/>
    <sheet name="Finanzielle Sicherheit" sheetId="17" r:id="rId4"/>
  </sheets>
  <definedNames>
    <definedName name="FromArray_1">_xlfn.ANCHORARRAY('Finanzielle Sicherheit'!$B$9)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5" l="1"/>
  <c r="N84" i="15"/>
  <c r="N83" i="15"/>
  <c r="N82" i="15"/>
  <c r="N81" i="15"/>
  <c r="N80" i="15"/>
  <c r="N78" i="15"/>
  <c r="N76" i="15"/>
  <c r="N75" i="15"/>
  <c r="N73" i="15"/>
  <c r="N71" i="15"/>
  <c r="N70" i="15"/>
  <c r="N68" i="15"/>
  <c r="N66" i="15"/>
  <c r="N65" i="15"/>
  <c r="N63" i="15"/>
  <c r="N62" i="15"/>
  <c r="N61" i="15"/>
  <c r="N60" i="15"/>
  <c r="N59" i="15"/>
  <c r="N58" i="15"/>
  <c r="N56" i="15"/>
  <c r="N55" i="15"/>
  <c r="N54" i="15"/>
  <c r="N52" i="15"/>
  <c r="N51" i="15"/>
  <c r="N50" i="15"/>
  <c r="N49" i="15"/>
  <c r="N47" i="15"/>
  <c r="N46" i="15"/>
  <c r="N45" i="15"/>
  <c r="N44" i="15"/>
  <c r="N43" i="15"/>
  <c r="N41" i="15"/>
  <c r="N40" i="15"/>
  <c r="N38" i="15"/>
  <c r="N37" i="15"/>
  <c r="N36" i="15"/>
  <c r="N35" i="15"/>
  <c r="M79" i="15"/>
  <c r="L79" i="15"/>
  <c r="K79" i="15"/>
  <c r="J79" i="15"/>
  <c r="I79" i="15"/>
  <c r="H79" i="15"/>
  <c r="G79" i="15"/>
  <c r="F79" i="15"/>
  <c r="E79" i="15"/>
  <c r="D79" i="15"/>
  <c r="C79" i="15"/>
  <c r="B79" i="15"/>
  <c r="N22" i="15"/>
  <c r="N21" i="15"/>
  <c r="N18" i="15"/>
  <c r="N17" i="15"/>
  <c r="N20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M77" i="15"/>
  <c r="L77" i="15"/>
  <c r="L74" i="15" s="1"/>
  <c r="K77" i="15"/>
  <c r="K74" i="15" s="1"/>
  <c r="J77" i="15"/>
  <c r="J74" i="15" s="1"/>
  <c r="I77" i="15"/>
  <c r="I74" i="15" s="1"/>
  <c r="H77" i="15"/>
  <c r="H74" i="15" s="1"/>
  <c r="G77" i="15"/>
  <c r="G74" i="15" s="1"/>
  <c r="F77" i="15"/>
  <c r="F74" i="15" s="1"/>
  <c r="E77" i="15"/>
  <c r="E74" i="15" s="1"/>
  <c r="D77" i="15"/>
  <c r="D74" i="15" s="1"/>
  <c r="C77" i="15"/>
  <c r="C74" i="15" s="1"/>
  <c r="B77" i="15"/>
  <c r="B74" i="15" s="1"/>
  <c r="N16" i="15"/>
  <c r="N14" i="15"/>
  <c r="N13" i="15"/>
  <c r="N12" i="15"/>
  <c r="D37" i="3"/>
  <c r="D24" i="3"/>
  <c r="D21" i="3"/>
  <c r="D17" i="3"/>
  <c r="M72" i="15"/>
  <c r="L72" i="15"/>
  <c r="L69" i="15" s="1"/>
  <c r="K72" i="15"/>
  <c r="K69" i="15" s="1"/>
  <c r="J72" i="15"/>
  <c r="J69" i="15" s="1"/>
  <c r="I72" i="15"/>
  <c r="I69" i="15" s="1"/>
  <c r="H72" i="15"/>
  <c r="H69" i="15" s="1"/>
  <c r="G72" i="15"/>
  <c r="G69" i="15" s="1"/>
  <c r="F72" i="15"/>
  <c r="F69" i="15" s="1"/>
  <c r="E72" i="15"/>
  <c r="E69" i="15" s="1"/>
  <c r="D72" i="15"/>
  <c r="D69" i="15" s="1"/>
  <c r="C72" i="15"/>
  <c r="C69" i="15" s="1"/>
  <c r="B72" i="15"/>
  <c r="B69" i="15" s="1"/>
  <c r="M67" i="15"/>
  <c r="L67" i="15"/>
  <c r="L64" i="15" s="1"/>
  <c r="K67" i="15"/>
  <c r="K64" i="15" s="1"/>
  <c r="J67" i="15"/>
  <c r="J64" i="15" s="1"/>
  <c r="I67" i="15"/>
  <c r="I64" i="15" s="1"/>
  <c r="H67" i="15"/>
  <c r="H64" i="15" s="1"/>
  <c r="G67" i="15"/>
  <c r="G64" i="15" s="1"/>
  <c r="F67" i="15"/>
  <c r="F64" i="15" s="1"/>
  <c r="E67" i="15"/>
  <c r="E64" i="15" s="1"/>
  <c r="D67" i="15"/>
  <c r="D64" i="15" s="1"/>
  <c r="C67" i="15"/>
  <c r="C64" i="15" s="1"/>
  <c r="B67" i="15"/>
  <c r="B64" i="15" s="1"/>
  <c r="M57" i="15"/>
  <c r="M53" i="15" s="1"/>
  <c r="L57" i="15"/>
  <c r="L53" i="15" s="1"/>
  <c r="K57" i="15"/>
  <c r="K53" i="15" s="1"/>
  <c r="J57" i="15"/>
  <c r="I57" i="15"/>
  <c r="I53" i="15" s="1"/>
  <c r="H57" i="15"/>
  <c r="H53" i="15" s="1"/>
  <c r="G57" i="15"/>
  <c r="G53" i="15" s="1"/>
  <c r="F57" i="15"/>
  <c r="F53" i="15" s="1"/>
  <c r="E57" i="15"/>
  <c r="E53" i="15" s="1"/>
  <c r="D57" i="15"/>
  <c r="D53" i="15" s="1"/>
  <c r="C57" i="15"/>
  <c r="C53" i="15" s="1"/>
  <c r="B57" i="15"/>
  <c r="B53" i="15" s="1"/>
  <c r="M48" i="15"/>
  <c r="L48" i="15"/>
  <c r="K48" i="15"/>
  <c r="J48" i="15"/>
  <c r="I48" i="15"/>
  <c r="H48" i="15"/>
  <c r="G48" i="15"/>
  <c r="F48" i="15"/>
  <c r="E48" i="15"/>
  <c r="D48" i="15"/>
  <c r="C48" i="15"/>
  <c r="B48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N42" i="15" s="1"/>
  <c r="M39" i="15"/>
  <c r="L39" i="15"/>
  <c r="K39" i="15"/>
  <c r="J39" i="15"/>
  <c r="I39" i="15"/>
  <c r="H39" i="15"/>
  <c r="G39" i="15"/>
  <c r="F39" i="15"/>
  <c r="E39" i="15"/>
  <c r="D39" i="15"/>
  <c r="C39" i="15"/>
  <c r="B39" i="15"/>
  <c r="N34" i="15"/>
  <c r="M33" i="15"/>
  <c r="L33" i="15"/>
  <c r="L92" i="15" s="1"/>
  <c r="K33" i="15"/>
  <c r="K92" i="15" s="1"/>
  <c r="J33" i="15"/>
  <c r="I33" i="15"/>
  <c r="H33" i="15"/>
  <c r="G33" i="15"/>
  <c r="F33" i="15"/>
  <c r="E33" i="15"/>
  <c r="D33" i="15"/>
  <c r="C33" i="15"/>
  <c r="B33" i="15"/>
  <c r="N27" i="15"/>
  <c r="N26" i="15"/>
  <c r="N25" i="15"/>
  <c r="N24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N39" i="15" l="1"/>
  <c r="N33" i="15"/>
  <c r="N79" i="15"/>
  <c r="C92" i="15"/>
  <c r="D92" i="15"/>
  <c r="E92" i="15"/>
  <c r="F92" i="15"/>
  <c r="G92" i="15"/>
  <c r="N48" i="15"/>
  <c r="H92" i="15"/>
  <c r="I92" i="15"/>
  <c r="N72" i="15"/>
  <c r="N57" i="15"/>
  <c r="N77" i="15"/>
  <c r="N67" i="15"/>
  <c r="F28" i="15"/>
  <c r="F87" i="15" s="1"/>
  <c r="G28" i="15"/>
  <c r="G87" i="15" s="1"/>
  <c r="K28" i="15"/>
  <c r="K87" i="15" s="1"/>
  <c r="H28" i="15"/>
  <c r="H87" i="15" s="1"/>
  <c r="L28" i="15"/>
  <c r="L87" i="15" s="1"/>
  <c r="I28" i="15"/>
  <c r="I87" i="15" s="1"/>
  <c r="M28" i="15"/>
  <c r="M87" i="15" s="1"/>
  <c r="N23" i="15"/>
  <c r="B28" i="15"/>
  <c r="C28" i="15"/>
  <c r="C87" i="15" s="1"/>
  <c r="J28" i="15"/>
  <c r="J87" i="15" s="1"/>
  <c r="D28" i="15"/>
  <c r="D87" i="15" s="1"/>
  <c r="E28" i="15"/>
  <c r="E87" i="15" s="1"/>
  <c r="N15" i="15"/>
  <c r="N11" i="15"/>
  <c r="N19" i="15"/>
  <c r="M74" i="15"/>
  <c r="N74" i="15" s="1"/>
  <c r="H85" i="15"/>
  <c r="M69" i="15"/>
  <c r="N69" i="15" s="1"/>
  <c r="B85" i="15"/>
  <c r="E85" i="15"/>
  <c r="F85" i="15"/>
  <c r="G85" i="15"/>
  <c r="L85" i="15"/>
  <c r="K85" i="15"/>
  <c r="C85" i="15"/>
  <c r="D85" i="15"/>
  <c r="I85" i="15"/>
  <c r="J53" i="15"/>
  <c r="M64" i="15"/>
  <c r="M92" i="15" s="1"/>
  <c r="N64" i="15" l="1"/>
  <c r="J85" i="15"/>
  <c r="N53" i="15"/>
  <c r="J92" i="15"/>
  <c r="N92" i="15" s="1"/>
  <c r="B9" i="17" s="1"/>
  <c r="B15" i="17" s="1"/>
  <c r="B20" i="17" s="1"/>
  <c r="F86" i="15"/>
  <c r="D86" i="15"/>
  <c r="H86" i="15"/>
  <c r="G86" i="15"/>
  <c r="C86" i="15"/>
  <c r="I86" i="15"/>
  <c r="M85" i="15"/>
  <c r="M86" i="15" s="1"/>
  <c r="E86" i="15"/>
  <c r="K86" i="15"/>
  <c r="J86" i="15"/>
  <c r="B87" i="15"/>
  <c r="B86" i="15" s="1"/>
  <c r="N28" i="15"/>
  <c r="N87" i="15" s="1"/>
  <c r="L86" i="15"/>
  <c r="N86" i="15" l="1"/>
  <c r="N85" i="15"/>
  <c r="D12" i="3"/>
  <c r="D9" i="3"/>
  <c r="D34" i="3"/>
  <c r="D14" i="3"/>
  <c r="D28" i="3" l="1"/>
  <c r="C21" i="3"/>
  <c r="C12" i="3" l="1"/>
  <c r="C17" i="3"/>
  <c r="D42" i="3"/>
  <c r="C24" i="3"/>
  <c r="C14" i="3"/>
  <c r="C9" i="3"/>
  <c r="D41" i="3" l="1"/>
  <c r="C41" i="3" s="1"/>
  <c r="C34" i="3"/>
  <c r="C37" i="3"/>
  <c r="C28" i="3"/>
  <c r="C42" i="3" l="1"/>
</calcChain>
</file>

<file path=xl/sharedStrings.xml><?xml version="1.0" encoding="utf-8"?>
<sst xmlns="http://schemas.openxmlformats.org/spreadsheetml/2006/main" count="158" uniqueCount="118">
  <si>
    <t>Strom</t>
  </si>
  <si>
    <t>Summe Ausgaben</t>
  </si>
  <si>
    <t>Summe</t>
  </si>
  <si>
    <t>Aktiva</t>
  </si>
  <si>
    <t xml:space="preserve">  </t>
  </si>
  <si>
    <t>Summe Aktiva</t>
  </si>
  <si>
    <t>Passiva</t>
  </si>
  <si>
    <t>Summe Passiva</t>
  </si>
  <si>
    <t>Liquides Vermögen</t>
  </si>
  <si>
    <t>Versicherungen</t>
  </si>
  <si>
    <t>Immobilien</t>
  </si>
  <si>
    <t>kurzfristige Verbindlichkeiten</t>
  </si>
  <si>
    <t>Forderungen</t>
  </si>
  <si>
    <t>Immobiliendarlehen</t>
  </si>
  <si>
    <t>Einnahmen</t>
  </si>
  <si>
    <t>Nicht selbständige Tätigkeit</t>
  </si>
  <si>
    <t>Vermietung und Verpachtung</t>
  </si>
  <si>
    <t>Summe Einnahmen</t>
  </si>
  <si>
    <t>Ausgaben</t>
  </si>
  <si>
    <t>Haftpflichtversicherung</t>
  </si>
  <si>
    <t>Risikoversicherungen</t>
  </si>
  <si>
    <t>Hausratversicherung</t>
  </si>
  <si>
    <t>Spenden</t>
  </si>
  <si>
    <t>Auto</t>
  </si>
  <si>
    <t>KFZ Versicherung</t>
  </si>
  <si>
    <t>KFZ Steuer</t>
  </si>
  <si>
    <t>ADAC</t>
  </si>
  <si>
    <t>Benzin</t>
  </si>
  <si>
    <t>Parken</t>
  </si>
  <si>
    <t>Lebens- und Rentenversicherungen</t>
  </si>
  <si>
    <t>Skype</t>
  </si>
  <si>
    <t>GEZ Gebühr</t>
  </si>
  <si>
    <t>Amazon Prime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</si>
  <si>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</si>
  <si>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</si>
  <si>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</si>
  <si>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</si>
  <si>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</si>
  <si>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</si>
  <si>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</si>
  <si>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</si>
  <si>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</si>
  <si>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</si>
  <si>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</si>
  <si>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</si>
  <si>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Liquiditätsüberschuss</t>
  </si>
  <si>
    <t>Jahr</t>
  </si>
  <si>
    <t>Darlehen</t>
  </si>
  <si>
    <t xml:space="preserve">Hausgeld </t>
  </si>
  <si>
    <t xml:space="preserve">Grundsteuer </t>
  </si>
  <si>
    <t>Rechtsschutzversicherung</t>
  </si>
  <si>
    <t>Vermögen</t>
  </si>
  <si>
    <t>Netflix</t>
  </si>
  <si>
    <t>Stichtag</t>
  </si>
  <si>
    <r>
      <t xml:space="preserve">Auszahlungsbetrag aus regulärem Gehalt von </t>
    </r>
    <r>
      <rPr>
        <i/>
        <sz val="10"/>
        <color theme="1"/>
        <rFont val="Arial"/>
        <family val="2"/>
      </rPr>
      <t>Arbeitgeber</t>
    </r>
  </si>
  <si>
    <r>
      <t xml:space="preserve">Überweisung an Direktversicherung von </t>
    </r>
    <r>
      <rPr>
        <i/>
        <sz val="10"/>
        <color theme="1"/>
        <rFont val="Arial"/>
        <family val="2"/>
      </rPr>
      <t>Arbeitgeber</t>
    </r>
  </si>
  <si>
    <r>
      <t xml:space="preserve">Auszahlungsbetrag </t>
    </r>
    <r>
      <rPr>
        <i/>
        <sz val="10"/>
        <color theme="1"/>
        <rFont val="Arial"/>
        <family val="2"/>
      </rPr>
      <t>Arbeitgeber</t>
    </r>
    <r>
      <rPr>
        <sz val="10"/>
        <color theme="1"/>
        <rFont val="Arial"/>
        <family val="2"/>
      </rPr>
      <t xml:space="preserve"> aus Erfolgsbeteiligung</t>
    </r>
  </si>
  <si>
    <r>
      <t xml:space="preserve">Unterhalt für </t>
    </r>
    <r>
      <rPr>
        <i/>
        <sz val="10"/>
        <color theme="1"/>
        <rFont val="Arial"/>
        <family val="2"/>
      </rPr>
      <t>Kind1</t>
    </r>
  </si>
  <si>
    <r>
      <t xml:space="preserve">Kindergeld für </t>
    </r>
    <r>
      <rPr>
        <i/>
        <sz val="10"/>
        <color theme="1"/>
        <rFont val="Arial"/>
        <family val="2"/>
      </rPr>
      <t>Kind1</t>
    </r>
  </si>
  <si>
    <r>
      <t xml:space="preserve">Unterhalt für </t>
    </r>
    <r>
      <rPr>
        <i/>
        <sz val="10"/>
        <color theme="1"/>
        <rFont val="Arial"/>
        <family val="2"/>
      </rPr>
      <t>Kind 2</t>
    </r>
  </si>
  <si>
    <r>
      <t xml:space="preserve">Kindergeld für </t>
    </r>
    <r>
      <rPr>
        <i/>
        <sz val="10"/>
        <color theme="1"/>
        <rFont val="Arial"/>
        <family val="2"/>
      </rPr>
      <t>Kind 2</t>
    </r>
  </si>
  <si>
    <t>Lebensunterhalt</t>
  </si>
  <si>
    <t>Telefon, Internet etc.</t>
  </si>
  <si>
    <t>Festnetz &amp; Internet</t>
  </si>
  <si>
    <t>Wohnung 1, vermietet</t>
  </si>
  <si>
    <t>Direktversicherung</t>
  </si>
  <si>
    <t xml:space="preserve">Girokonto </t>
  </si>
  <si>
    <t>Tagesgeldkonto</t>
  </si>
  <si>
    <t>Steuerforderung aus 2023</t>
  </si>
  <si>
    <t>Riester Rentenversicherung</t>
  </si>
  <si>
    <t>Investmentfond / Depot 1</t>
  </si>
  <si>
    <t>Investmentfond / Depot 2</t>
  </si>
  <si>
    <t>Investmentfond / Depot 3</t>
  </si>
  <si>
    <t>Depots / ETFs</t>
  </si>
  <si>
    <t>Haus 1 , eigengenutzt</t>
  </si>
  <si>
    <t>rückständige Steuen</t>
  </si>
  <si>
    <t>sonstiges</t>
  </si>
  <si>
    <t>Krypto</t>
  </si>
  <si>
    <t>Anlage 1</t>
  </si>
  <si>
    <t>Anlage 2</t>
  </si>
  <si>
    <t>Wohnung 2, vermietet</t>
  </si>
  <si>
    <t>Ausgaben für vermietete Wohnung 1</t>
  </si>
  <si>
    <t>Organisation 1</t>
  </si>
  <si>
    <t>Organisation 2</t>
  </si>
  <si>
    <t>Rentenversicherung X</t>
  </si>
  <si>
    <t>Rentenversicherung Z</t>
  </si>
  <si>
    <t>Mobilfunk</t>
  </si>
  <si>
    <t>Clouddienste</t>
  </si>
  <si>
    <t>Musikdienste</t>
  </si>
  <si>
    <t>Emailpostfach</t>
  </si>
  <si>
    <t>Webhosting</t>
  </si>
  <si>
    <t>sonstige Kosten</t>
  </si>
  <si>
    <t>Ausgaben für vermietete Wohnung 2</t>
  </si>
  <si>
    <t>Wohnen &amp; Strom eigengenutzt</t>
  </si>
  <si>
    <t>Kaltmiete aus Wohung 1</t>
  </si>
  <si>
    <t>Nebenkostenvorauszahlung aus Wohnung 1</t>
  </si>
  <si>
    <t>sonstige Einnahmen aus Wohnung 1</t>
  </si>
  <si>
    <t>Kaltmiete aus Wohung 2</t>
  </si>
  <si>
    <t>Nebenkostenvorauszahlung aus Wohnung 2</t>
  </si>
  <si>
    <t>sonstige Einnahmen aus Wohnung 2</t>
  </si>
  <si>
    <t>Essen</t>
  </si>
  <si>
    <t>Hobbies</t>
  </si>
  <si>
    <t>Kleidung</t>
  </si>
  <si>
    <t>Bildung</t>
  </si>
  <si>
    <t>Reisen</t>
  </si>
  <si>
    <t>Kindergeld und ggf. Kindesunterhalt</t>
  </si>
  <si>
    <t xml:space="preserve">Berufsunfähigkeitsversicherung </t>
  </si>
  <si>
    <t>Private Krankenvers. und Pflegevers.</t>
  </si>
  <si>
    <t>Ausgaben für finanzielle Sicherheit</t>
  </si>
  <si>
    <t>Finanzielle Sicherheit</t>
  </si>
  <si>
    <t xml:space="preserve">Dein jährlicher Nettobedarf, um Deine Risikoversicherungen, Auto, Kommunikation, Wohnen, Essen, Kleidung zu bezahlen beträgt: </t>
  </si>
  <si>
    <t>Durchschnittlicher Steuersatz</t>
  </si>
  <si>
    <t>Bruttobedarf</t>
  </si>
  <si>
    <t>voraussichtliche Inflationsrate</t>
  </si>
  <si>
    <t>voraussichtliche Rendite</t>
  </si>
  <si>
    <t xml:space="preserve">Das benötigtige Vermögen, um den Bruttobedarf zu erzielen und den Wertverlust des Vermögens durch die Inflation auszugleichen beträgt: </t>
  </si>
  <si>
    <t xml:space="preserve">Vermögensbilanz </t>
  </si>
  <si>
    <t>Einnahmen- und Ausgabenrechnung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</si>
</sst>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8" tint="-0.499984740745262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4516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64" fontId="0" fillId="0" borderId="0" xfId="0" applyNumberFormat="1"/>
    <xf numFmtId="0" fontId="2" fillId="0" borderId="0" xfId="0" applyFont="1"/>
    <xf numFmtId="165" fontId="0" fillId="0" borderId="0" xfId="0" applyNumberFormat="1" applyAlignment="1">
      <alignment horizontal="left"/>
    </xf>
    <xf numFmtId="165" fontId="0" fillId="2" borderId="0" xfId="0" applyNumberFormat="1" applyFill="1" applyAlignment="1">
      <alignment horizontal="left"/>
    </xf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left"/>
    </xf>
    <xf numFmtId="164" fontId="2" fillId="3" borderId="0" xfId="0" applyNumberFormat="1" applyFont="1" applyFill="1"/>
    <xf numFmtId="165" fontId="2" fillId="3" borderId="0" xfId="0" applyNumberFormat="1" applyFont="1" applyFill="1" applyAlignment="1">
      <alignment horizontal="left"/>
    </xf>
    <xf numFmtId="165" fontId="0" fillId="3" borderId="0" xfId="0" applyNumberFormat="1" applyFill="1" applyAlignment="1">
      <alignment horizontal="left"/>
    </xf>
    <xf numFmtId="164" fontId="0" fillId="3" borderId="0" xfId="0" applyNumberFormat="1" applyFill="1"/>
    <xf numFmtId="10" fontId="0" fillId="0" borderId="0" xfId="0" applyNumberFormat="1" applyAlignment="1">
      <alignment horizontal="left"/>
    </xf>
    <xf numFmtId="10" fontId="0" fillId="3" borderId="0" xfId="0" applyNumberFormat="1" applyFill="1" applyAlignment="1">
      <alignment horizontal="left"/>
    </xf>
    <xf numFmtId="10" fontId="2" fillId="2" borderId="0" xfId="0" applyNumberFormat="1" applyFont="1" applyFill="1" applyAlignment="1">
      <alignment horizontal="left"/>
    </xf>
    <xf numFmtId="10" fontId="2" fillId="3" borderId="0" xfId="0" applyNumberFormat="1" applyFont="1" applyFill="1" applyAlignment="1">
      <alignment horizontal="left"/>
    </xf>
    <xf numFmtId="0" fontId="2" fillId="2" borderId="0" xfId="0" applyFont="1" applyFill="1"/>
    <xf numFmtId="0" fontId="2" fillId="3" borderId="0" xfId="0" applyFont="1" applyFill="1"/>
    <xf numFmtId="0" fontId="3" fillId="4" borderId="0" xfId="0" applyFont="1" applyFill="1"/>
    <xf numFmtId="164" fontId="3" fillId="4" borderId="0" xfId="0" applyNumberFormat="1" applyFont="1" applyFill="1" applyAlignment="1">
      <alignment horizontal="center" vertical="center"/>
    </xf>
    <xf numFmtId="0" fontId="4" fillId="0" borderId="0" xfId="0" applyFont="1"/>
    <xf numFmtId="164" fontId="2" fillId="0" borderId="0" xfId="0" applyNumberFormat="1" applyFont="1"/>
    <xf numFmtId="164" fontId="2" fillId="5" borderId="0" xfId="0" applyNumberFormat="1" applyFont="1" applyFill="1"/>
    <xf numFmtId="165" fontId="0" fillId="5" borderId="0" xfId="0" applyNumberFormat="1" applyFill="1" applyAlignment="1">
      <alignment horizontal="left"/>
    </xf>
    <xf numFmtId="10" fontId="2" fillId="5" borderId="0" xfId="0" applyNumberFormat="1" applyFont="1" applyFill="1" applyAlignment="1">
      <alignment horizontal="left"/>
    </xf>
    <xf numFmtId="10" fontId="0" fillId="0" borderId="0" xfId="0" applyNumberFormat="1"/>
    <xf numFmtId="49" fontId="0" fillId="6" borderId="0" xfId="0" applyNumberFormat="1" applyFill="1" applyAlignment="1">
      <alignment wrapText="1"/>
    </xf>
    <xf numFmtId="164" fontId="0" fillId="6" borderId="0" xfId="0" applyNumberFormat="1" applyFill="1"/>
    <xf numFmtId="0" fontId="0" fillId="6" borderId="0" xfId="0" applyFill="1"/>
    <xf numFmtId="0" fontId="0" fillId="7" borderId="0" xfId="0" applyFill="1"/>
    <xf numFmtId="164" fontId="0" fillId="7" borderId="0" xfId="0" applyNumberFormat="1" applyFill="1"/>
    <xf numFmtId="164" fontId="0" fillId="8" borderId="0" xfId="0" applyNumberFormat="1" applyFill="1"/>
    <xf numFmtId="165" fontId="0" fillId="8" borderId="0" xfId="0" applyNumberFormat="1" applyFill="1" applyAlignment="1">
      <alignment horizontal="left"/>
    </xf>
    <xf numFmtId="10" fontId="0" fillId="8" borderId="0" xfId="0" applyNumberFormat="1" applyFill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center"/>
    </xf>
  </cellXfs>
  <cellStyles count="2">
    <cellStyle name="Standard" xfId="0" builtinId="0"/>
    <cellStyle name="Standard 2" xfId="1" xr:uid="{88CBE7F8-96DA-4374-A968-3FFC03175B81}"/>
  </cellStyles>
  <dxfs count="0"/>
  <tableStyles count="0" defaultTableStyle="TableStyleMedium2" defaultPivotStyle="PivotStyleLight16"/>
  <colors>
    <mruColors>
      <color rgb="FF1451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44450</xdr:rowOff>
    </xdr:from>
    <xdr:to>
      <xdr:col>3</xdr:col>
      <xdr:colOff>615950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D19DAA-586F-4077-98AD-D8317F48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2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0</xdr:col>
      <xdr:colOff>733243</xdr:colOff>
      <xdr:row>5</xdr:row>
      <xdr:rowOff>107951</xdr:rowOff>
    </xdr:from>
    <xdr:to>
      <xdr:col>8</xdr:col>
      <xdr:colOff>622300</xdr:colOff>
      <xdr:row>53</xdr:row>
      <xdr:rowOff>28567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5992866-7595-3DBE-6295-63AD10C1B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243" y="2343151"/>
          <a:ext cx="5985057" cy="7604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</xdr:rowOff>
    </xdr:from>
    <xdr:to>
      <xdr:col>1</xdr:col>
      <xdr:colOff>298451</xdr:colOff>
      <xdr:row>3</xdr:row>
      <xdr:rowOff>1525698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6984AEF-9914-0B9C-3DAE-6A7C43A9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35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6</xdr:col>
      <xdr:colOff>121842</xdr:colOff>
      <xdr:row>7</xdr:row>
      <xdr:rowOff>1</xdr:rowOff>
    </xdr:from>
    <xdr:to>
      <xdr:col>15</xdr:col>
      <xdr:colOff>18793</xdr:colOff>
      <xdr:row>15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1D9E1AB-2BE1-B5EB-DAF0-C60157856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7892" y="2705101"/>
          <a:ext cx="5796101" cy="1409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0</xdr:col>
      <xdr:colOff>2901950</xdr:colOff>
      <xdr:row>3</xdr:row>
      <xdr:rowOff>1557448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9BECA7D-9DA6-4C26-B09D-1A75EAAA4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10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6</xdr:row>
      <xdr:rowOff>196850</xdr:rowOff>
    </xdr:from>
    <xdr:to>
      <xdr:col>25</xdr:col>
      <xdr:colOff>76200</xdr:colOff>
      <xdr:row>16</xdr:row>
      <xdr:rowOff>10791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8B231D-1D07-748E-35C6-B3BEED117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2787650"/>
          <a:ext cx="6832600" cy="16617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2906712</xdr:colOff>
      <xdr:row>3</xdr:row>
      <xdr:rowOff>1595548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655B56-379C-4EED-B629-CFF31A8A2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850"/>
          <a:ext cx="2901950" cy="186859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1</xdr:rowOff>
    </xdr:from>
    <xdr:to>
      <xdr:col>13</xdr:col>
      <xdr:colOff>170060</xdr:colOff>
      <xdr:row>15</xdr:row>
      <xdr:rowOff>49213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B275B0E-58E3-2543-0709-54B64234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2749551"/>
          <a:ext cx="6266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3FB-CA17-4E7C-BE00-5BAE81DEE344}">
  <dimension ref="B1:C7"/>
  <sheetViews>
    <sheetView topLeftCell="A4" workbookViewId="0">
      <selection activeCell="Q29" sqref="Q29"/>
    </sheetView>
  </sheetViews>
  <sheetFormatPr baseColWidth="10" defaultRowHeight="12.75" x14ac:dyDescent="0.35"/>
  <sheetData>
    <row r="1" spans="2:3" s="30" customFormat="1" x14ac:dyDescent="0.35">
      <c r="B1" s="31"/>
      <c r="C1" s="32"/>
    </row>
    <row r="2" spans="2:3" s="30" customFormat="1" x14ac:dyDescent="0.35">
      <c r="B2" s="31"/>
      <c r="C2" s="32"/>
    </row>
    <row r="3" spans="2:3" s="30" customFormat="1" x14ac:dyDescent="0.35">
      <c r="B3" s="31"/>
      <c r="C3" s="32"/>
    </row>
    <row r="4" spans="2:3" s="30" customFormat="1" ht="126" customHeight="1" x14ac:dyDescent="0.35">
      <c r="B4" s="31"/>
      <c r="C4" s="32"/>
    </row>
    <row r="7" spans="2:3" ht="17.25" x14ac:dyDescent="0.45">
      <c r="B7" s="33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3228-44A2-4DD6-ABAF-100C37622B63}">
  <dimension ref="A1:L42"/>
  <sheetViews>
    <sheetView topLeftCell="A4" workbookViewId="0">
      <selection activeCell="D41" sqref="D41"/>
    </sheetView>
  </sheetViews>
  <sheetFormatPr baseColWidth="10" defaultColWidth="9.265625" defaultRowHeight="12.75" x14ac:dyDescent="0.35"/>
  <cols>
    <col min="1" max="1" width="37.265625" style="1" customWidth="1"/>
    <col min="2" max="2" width="10.796875" style="3" customWidth="1"/>
    <col min="3" max="3" width="10.796875" style="11" customWidth="1"/>
    <col min="4" max="4" width="15.53125" style="1" customWidth="1"/>
    <col min="5" max="7" width="9.265625" style="1"/>
    <col min="8" max="8" width="10.265625" style="1" bestFit="1" customWidth="1"/>
    <col min="9" max="16384" width="9.265625" style="1"/>
  </cols>
  <sheetData>
    <row r="1" spans="1:12" s="30" customFormat="1" x14ac:dyDescent="0.35">
      <c r="B1" s="31"/>
      <c r="C1" s="32"/>
    </row>
    <row r="2" spans="1:12" s="30" customFormat="1" x14ac:dyDescent="0.35">
      <c r="B2" s="31"/>
      <c r="C2" s="32"/>
    </row>
    <row r="3" spans="1:12" s="30" customFormat="1" x14ac:dyDescent="0.35">
      <c r="B3" s="31"/>
      <c r="C3" s="32"/>
    </row>
    <row r="4" spans="1:12" s="30" customFormat="1" ht="126" customHeight="1" x14ac:dyDescent="0.35">
      <c r="B4" s="31"/>
      <c r="C4" s="32"/>
    </row>
    <row r="6" spans="1:12" ht="15" x14ac:dyDescent="0.4">
      <c r="A6" s="34" t="s">
        <v>116</v>
      </c>
      <c r="B6" s="34"/>
      <c r="C6" s="34"/>
      <c r="D6" s="34"/>
    </row>
    <row r="7" spans="1:12" ht="21.5" customHeight="1" x14ac:dyDescent="0.35"/>
    <row r="8" spans="1:12" ht="13.15" x14ac:dyDescent="0.4">
      <c r="A8" s="7" t="s">
        <v>3</v>
      </c>
      <c r="B8" s="9"/>
      <c r="C8" s="12"/>
      <c r="D8" s="10"/>
      <c r="L8"/>
    </row>
    <row r="9" spans="1:12" ht="13.15" x14ac:dyDescent="0.4">
      <c r="A9" s="5" t="s">
        <v>8</v>
      </c>
      <c r="B9" s="4"/>
      <c r="C9" s="13">
        <f>D9/D28</f>
        <v>4.1465549995350886E-3</v>
      </c>
      <c r="D9" s="5">
        <f>SUM(D10:D11)</f>
        <v>7500</v>
      </c>
    </row>
    <row r="10" spans="1:12" x14ac:dyDescent="0.35">
      <c r="A10" s="1" t="s">
        <v>66</v>
      </c>
      <c r="D10" s="1">
        <v>500</v>
      </c>
    </row>
    <row r="11" spans="1:12" x14ac:dyDescent="0.35">
      <c r="A11" s="1" t="s">
        <v>67</v>
      </c>
      <c r="D11" s="1">
        <v>7000</v>
      </c>
    </row>
    <row r="12" spans="1:12" ht="13.15" x14ac:dyDescent="0.4">
      <c r="A12" s="5" t="s">
        <v>12</v>
      </c>
      <c r="B12" s="6"/>
      <c r="C12" s="13">
        <f>D12/D28</f>
        <v>2.4879329997210529E-3</v>
      </c>
      <c r="D12" s="5">
        <f>D13</f>
        <v>4500</v>
      </c>
    </row>
    <row r="13" spans="1:12" x14ac:dyDescent="0.35">
      <c r="A13" s="1" t="s">
        <v>68</v>
      </c>
      <c r="D13" s="1">
        <v>4500</v>
      </c>
    </row>
    <row r="14" spans="1:12" ht="13.15" x14ac:dyDescent="0.4">
      <c r="A14" s="5" t="s">
        <v>9</v>
      </c>
      <c r="B14" s="4" t="s">
        <v>53</v>
      </c>
      <c r="C14" s="13">
        <f>D14/D28</f>
        <v>0.12104204276150878</v>
      </c>
      <c r="D14" s="5">
        <f>SUM(D15:D20)</f>
        <v>218932.42</v>
      </c>
    </row>
    <row r="15" spans="1:12" x14ac:dyDescent="0.35">
      <c r="A15" s="1" t="s">
        <v>65</v>
      </c>
      <c r="B15" s="3">
        <v>45046</v>
      </c>
      <c r="D15" s="1">
        <v>38581.629999999997</v>
      </c>
    </row>
    <row r="16" spans="1:12" x14ac:dyDescent="0.35">
      <c r="A16" s="1" t="s">
        <v>69</v>
      </c>
      <c r="B16" s="3">
        <v>45291</v>
      </c>
      <c r="D16" s="1">
        <v>34754.870000000003</v>
      </c>
    </row>
    <row r="17" spans="1:5" ht="13.15" x14ac:dyDescent="0.4">
      <c r="A17" s="5" t="s">
        <v>73</v>
      </c>
      <c r="B17" s="4" t="s">
        <v>53</v>
      </c>
      <c r="C17" s="13">
        <f>D17/D28</f>
        <v>4.0248099332527383E-2</v>
      </c>
      <c r="D17" s="5">
        <f>SUM(D18:D20)</f>
        <v>72797.959999999992</v>
      </c>
    </row>
    <row r="18" spans="1:5" x14ac:dyDescent="0.35">
      <c r="A18" s="1" t="s">
        <v>70</v>
      </c>
      <c r="B18" s="3">
        <v>45291</v>
      </c>
      <c r="D18" s="1">
        <v>21136.73</v>
      </c>
    </row>
    <row r="19" spans="1:5" x14ac:dyDescent="0.35">
      <c r="A19" s="1" t="s">
        <v>71</v>
      </c>
      <c r="B19" s="3">
        <v>45078</v>
      </c>
      <c r="D19" s="1">
        <v>47646.06</v>
      </c>
    </row>
    <row r="20" spans="1:5" x14ac:dyDescent="0.35">
      <c r="A20" s="1" t="s">
        <v>72</v>
      </c>
      <c r="B20" s="3">
        <v>45200</v>
      </c>
      <c r="D20" s="1">
        <v>4015.17</v>
      </c>
      <c r="E20" s="1" t="s">
        <v>4</v>
      </c>
    </row>
    <row r="21" spans="1:5" ht="13.15" x14ac:dyDescent="0.4">
      <c r="A21" s="5" t="s">
        <v>77</v>
      </c>
      <c r="B21" s="6"/>
      <c r="C21" s="13">
        <f>D21/D28</f>
        <v>2.4879329997210532E-2</v>
      </c>
      <c r="D21" s="5">
        <f>SUM(D22:D23)</f>
        <v>45000</v>
      </c>
    </row>
    <row r="22" spans="1:5" x14ac:dyDescent="0.35">
      <c r="A22" s="1" t="s">
        <v>78</v>
      </c>
      <c r="D22" s="1">
        <v>20000</v>
      </c>
    </row>
    <row r="23" spans="1:5" x14ac:dyDescent="0.35">
      <c r="A23" s="1" t="s">
        <v>79</v>
      </c>
      <c r="D23" s="1">
        <v>25000</v>
      </c>
    </row>
    <row r="24" spans="1:5" ht="13.15" x14ac:dyDescent="0.4">
      <c r="A24" s="5" t="s">
        <v>10</v>
      </c>
      <c r="B24" s="6"/>
      <c r="C24" s="13">
        <f>D24/D28</f>
        <v>0.80719603990949718</v>
      </c>
      <c r="D24" s="5">
        <f>SUM(D25:D27)</f>
        <v>1460000</v>
      </c>
    </row>
    <row r="25" spans="1:5" x14ac:dyDescent="0.35">
      <c r="A25" s="1" t="s">
        <v>74</v>
      </c>
      <c r="D25" s="1">
        <v>930000</v>
      </c>
    </row>
    <row r="26" spans="1:5" x14ac:dyDescent="0.35">
      <c r="A26" s="1" t="s">
        <v>64</v>
      </c>
      <c r="D26" s="1">
        <v>260000</v>
      </c>
    </row>
    <row r="27" spans="1:5" x14ac:dyDescent="0.35">
      <c r="A27" s="1" t="s">
        <v>80</v>
      </c>
      <c r="D27" s="1">
        <v>270000</v>
      </c>
    </row>
    <row r="28" spans="1:5" ht="13.15" x14ac:dyDescent="0.4">
      <c r="A28" s="7" t="s">
        <v>5</v>
      </c>
      <c r="B28" s="8"/>
      <c r="C28" s="14">
        <f>SUM(C9:C24)</f>
        <v>1</v>
      </c>
      <c r="D28" s="7">
        <f>SUM(D9+D12+D14+D24+D17+D21)</f>
        <v>1808730.38</v>
      </c>
    </row>
    <row r="33" spans="1:4" ht="13.15" x14ac:dyDescent="0.4">
      <c r="A33" s="7" t="s">
        <v>6</v>
      </c>
      <c r="B33" s="9"/>
      <c r="C33" s="12"/>
      <c r="D33" s="10"/>
    </row>
    <row r="34" spans="1:4" ht="13.15" x14ac:dyDescent="0.4">
      <c r="A34" s="5" t="s">
        <v>11</v>
      </c>
      <c r="B34" s="4"/>
      <c r="C34" s="13">
        <f>D34/D42</f>
        <v>2.7643699996900591E-3</v>
      </c>
      <c r="D34" s="5">
        <f>SUM(D35:D36)</f>
        <v>5000</v>
      </c>
    </row>
    <row r="35" spans="1:4" x14ac:dyDescent="0.35">
      <c r="A35" s="1" t="s">
        <v>75</v>
      </c>
      <c r="D35" s="1">
        <v>2000</v>
      </c>
    </row>
    <row r="36" spans="1:4" x14ac:dyDescent="0.35">
      <c r="A36" s="1" t="s">
        <v>76</v>
      </c>
      <c r="D36" s="1">
        <v>3000</v>
      </c>
    </row>
    <row r="37" spans="1:4" ht="13.15" x14ac:dyDescent="0.4">
      <c r="A37" s="5" t="s">
        <v>13</v>
      </c>
      <c r="B37" s="4"/>
      <c r="C37" s="13">
        <f>D37/D42</f>
        <v>0.59710391993305278</v>
      </c>
      <c r="D37" s="5">
        <f>SUM(D38:D40)</f>
        <v>1080000</v>
      </c>
    </row>
    <row r="38" spans="1:4" x14ac:dyDescent="0.35">
      <c r="A38" s="1" t="s">
        <v>74</v>
      </c>
      <c r="D38" s="1">
        <v>560000</v>
      </c>
    </row>
    <row r="39" spans="1:4" x14ac:dyDescent="0.35">
      <c r="A39" s="1" t="s">
        <v>64</v>
      </c>
      <c r="D39" s="1">
        <v>250000</v>
      </c>
    </row>
    <row r="40" spans="1:4" x14ac:dyDescent="0.35">
      <c r="A40" s="1" t="s">
        <v>80</v>
      </c>
      <c r="D40" s="1">
        <v>270000</v>
      </c>
    </row>
    <row r="41" spans="1:4" ht="13.15" x14ac:dyDescent="0.4">
      <c r="A41" s="21" t="s">
        <v>51</v>
      </c>
      <c r="B41" s="22"/>
      <c r="C41" s="23">
        <f>D41/D42</f>
        <v>0.40013171006725717</v>
      </c>
      <c r="D41" s="21">
        <f>D42-D34-D37</f>
        <v>723730.37999999989</v>
      </c>
    </row>
    <row r="42" spans="1:4" ht="13.15" x14ac:dyDescent="0.4">
      <c r="A42" s="7" t="s">
        <v>7</v>
      </c>
      <c r="B42" s="8"/>
      <c r="C42" s="14">
        <f>SUM(C34:C41)</f>
        <v>1</v>
      </c>
      <c r="D42" s="7">
        <f>D28</f>
        <v>1808730.38</v>
      </c>
    </row>
  </sheetData>
  <mergeCells count="1">
    <mergeCell ref="A6:D6"/>
  </mergeCells>
  <pageMargins left="0.7" right="0.7" top="0.75" bottom="0.75" header="0.3" footer="0.3"/>
  <pageSetup orientation="portrait" r:id="rId1"/>
  <headerFooter>
    <oddHeader xml:space="preserve">&amp;L ​
</oddHeader>
  </headerFooter>
  <ignoredErrors>
    <ignoredError sqref="D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FDC1-2AF4-495E-A65A-95FBDCDEFE66}">
  <dimension ref="A1:P92"/>
  <sheetViews>
    <sheetView topLeftCell="C1" workbookViewId="0">
      <selection activeCell="A92" sqref="A92"/>
    </sheetView>
  </sheetViews>
  <sheetFormatPr baseColWidth="10" defaultColWidth="8.73046875" defaultRowHeight="12.75" x14ac:dyDescent="0.35"/>
  <cols>
    <col min="1" max="1" width="48.796875" customWidth="1"/>
    <col min="2" max="13" width="10.73046875" style="1" customWidth="1"/>
    <col min="14" max="14" width="17.19921875" style="1" customWidth="1"/>
    <col min="16" max="16" width="17.06640625" customWidth="1"/>
  </cols>
  <sheetData>
    <row r="1" spans="1:14" s="30" customFormat="1" x14ac:dyDescent="0.35">
      <c r="B1" s="31"/>
      <c r="C1" s="32"/>
    </row>
    <row r="2" spans="1:14" s="30" customFormat="1" x14ac:dyDescent="0.35">
      <c r="B2" s="31"/>
      <c r="C2" s="32"/>
    </row>
    <row r="3" spans="1:14" s="30" customFormat="1" x14ac:dyDescent="0.35">
      <c r="B3" s="31"/>
      <c r="C3" s="32"/>
    </row>
    <row r="4" spans="1:14" s="30" customFormat="1" ht="126" customHeight="1" x14ac:dyDescent="0.35">
      <c r="B4" s="31"/>
      <c r="C4" s="32"/>
    </row>
    <row r="5" spans="1:14" s="1" customFormat="1" x14ac:dyDescent="0.35">
      <c r="B5" s="3"/>
      <c r="C5" s="11"/>
    </row>
    <row r="6" spans="1:14" ht="28.15" customHeight="1" x14ac:dyDescent="0.4">
      <c r="A6" s="19" t="s">
        <v>117</v>
      </c>
    </row>
    <row r="7" spans="1:14" ht="21" customHeight="1" x14ac:dyDescent="0.35"/>
    <row r="8" spans="1:14" ht="21" customHeight="1" x14ac:dyDescent="0.35">
      <c r="A8" s="17"/>
      <c r="B8" s="18" t="s">
        <v>33</v>
      </c>
      <c r="C8" s="18" t="s">
        <v>34</v>
      </c>
      <c r="D8" s="18" t="s">
        <v>35</v>
      </c>
      <c r="E8" s="18" t="s">
        <v>36</v>
      </c>
      <c r="F8" s="18" t="s">
        <v>37</v>
      </c>
      <c r="G8" s="18" t="s">
        <v>38</v>
      </c>
      <c r="H8" s="18" t="s">
        <v>39</v>
      </c>
      <c r="I8" s="18" t="s">
        <v>40</v>
      </c>
      <c r="J8" s="18" t="s">
        <v>41</v>
      </c>
      <c r="K8" s="18" t="s">
        <v>42</v>
      </c>
      <c r="L8" s="18" t="s">
        <v>43</v>
      </c>
      <c r="M8" s="18" t="s">
        <v>44</v>
      </c>
      <c r="N8" s="18" t="s">
        <v>46</v>
      </c>
    </row>
    <row r="10" spans="1:14" ht="13.15" x14ac:dyDescent="0.4">
      <c r="A10" s="16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3.15" x14ac:dyDescent="0.4">
      <c r="A11" s="15" t="s">
        <v>15</v>
      </c>
      <c r="B11" s="5">
        <f t="shared" ref="B11:G11" si="0">SUM(B12:B14)</f>
        <v>5310.22</v>
      </c>
      <c r="C11" s="5">
        <f t="shared" si="0"/>
        <v>5310.22</v>
      </c>
      <c r="D11" s="5">
        <f t="shared" si="0"/>
        <v>5610.22</v>
      </c>
      <c r="E11" s="5">
        <f t="shared" si="0"/>
        <v>5697.01</v>
      </c>
      <c r="F11" s="5">
        <f t="shared" si="0"/>
        <v>5755.71</v>
      </c>
      <c r="G11" s="5">
        <f t="shared" si="0"/>
        <v>5697.01</v>
      </c>
      <c r="H11" s="5">
        <f t="shared" ref="H11:M11" si="1">SUM(H12:H14)</f>
        <v>5708.75</v>
      </c>
      <c r="I11" s="5">
        <f t="shared" si="1"/>
        <v>5708.75</v>
      </c>
      <c r="J11" s="5">
        <f t="shared" si="1"/>
        <v>10508.75</v>
      </c>
      <c r="K11" s="5">
        <f t="shared" si="1"/>
        <v>5500.75</v>
      </c>
      <c r="L11" s="5">
        <f t="shared" si="1"/>
        <v>5500.75</v>
      </c>
      <c r="M11" s="5">
        <f t="shared" si="1"/>
        <v>5500.75</v>
      </c>
      <c r="N11" s="5">
        <f t="shared" ref="N11:N16" si="2">SUM(B11:M11)</f>
        <v>71808.89</v>
      </c>
    </row>
    <row r="12" spans="1:14" x14ac:dyDescent="0.35">
      <c r="A12" t="s">
        <v>54</v>
      </c>
      <c r="B12" s="1">
        <v>5102.22</v>
      </c>
      <c r="C12" s="1">
        <v>5102.22</v>
      </c>
      <c r="D12" s="1">
        <v>5402.22</v>
      </c>
      <c r="E12" s="1">
        <v>5489.01</v>
      </c>
      <c r="F12" s="1">
        <v>5547.71</v>
      </c>
      <c r="G12" s="1">
        <v>5489.01</v>
      </c>
      <c r="H12" s="1">
        <v>5500.75</v>
      </c>
      <c r="I12" s="1">
        <v>5500.75</v>
      </c>
      <c r="J12" s="1">
        <v>5500.75</v>
      </c>
      <c r="K12" s="1">
        <v>5500.75</v>
      </c>
      <c r="L12" s="1">
        <v>5500.75</v>
      </c>
      <c r="M12" s="1">
        <v>5500.75</v>
      </c>
      <c r="N12" s="1">
        <f t="shared" si="2"/>
        <v>65136.89</v>
      </c>
    </row>
    <row r="13" spans="1:14" x14ac:dyDescent="0.35">
      <c r="A13" t="s">
        <v>55</v>
      </c>
      <c r="B13" s="1">
        <v>208</v>
      </c>
      <c r="C13" s="1">
        <v>208</v>
      </c>
      <c r="D13" s="1">
        <v>208</v>
      </c>
      <c r="E13" s="1">
        <v>208</v>
      </c>
      <c r="F13" s="1">
        <v>208</v>
      </c>
      <c r="G13" s="1">
        <v>208</v>
      </c>
      <c r="H13" s="1">
        <v>208</v>
      </c>
      <c r="I13" s="1">
        <v>208</v>
      </c>
      <c r="J13" s="1">
        <v>208</v>
      </c>
      <c r="K13" s="1">
        <v>0</v>
      </c>
      <c r="L13" s="1">
        <v>0</v>
      </c>
      <c r="M13" s="1">
        <v>0</v>
      </c>
      <c r="N13" s="1">
        <f t="shared" si="2"/>
        <v>1872</v>
      </c>
    </row>
    <row r="14" spans="1:14" x14ac:dyDescent="0.35">
      <c r="A14" t="s">
        <v>56</v>
      </c>
      <c r="J14" s="1">
        <v>4800</v>
      </c>
      <c r="N14" s="1">
        <f t="shared" si="2"/>
        <v>4800</v>
      </c>
    </row>
    <row r="15" spans="1:14" s="2" customFormat="1" ht="13.15" x14ac:dyDescent="0.4">
      <c r="A15" s="15" t="s">
        <v>16</v>
      </c>
      <c r="B15" s="5">
        <f>SUM(B16:B18)</f>
        <v>974</v>
      </c>
      <c r="C15" s="5">
        <f t="shared" ref="C15:M15" si="3">SUM(C16:C18)</f>
        <v>974</v>
      </c>
      <c r="D15" s="5">
        <f t="shared" si="3"/>
        <v>974</v>
      </c>
      <c r="E15" s="5">
        <f t="shared" si="3"/>
        <v>974</v>
      </c>
      <c r="F15" s="5">
        <f t="shared" si="3"/>
        <v>974</v>
      </c>
      <c r="G15" s="5">
        <f t="shared" si="3"/>
        <v>974</v>
      </c>
      <c r="H15" s="5">
        <f t="shared" si="3"/>
        <v>974</v>
      </c>
      <c r="I15" s="5">
        <f t="shared" si="3"/>
        <v>974</v>
      </c>
      <c r="J15" s="5">
        <f t="shared" si="3"/>
        <v>974</v>
      </c>
      <c r="K15" s="5">
        <f t="shared" si="3"/>
        <v>974</v>
      </c>
      <c r="L15" s="5">
        <f t="shared" si="3"/>
        <v>974</v>
      </c>
      <c r="M15" s="5">
        <f t="shared" si="3"/>
        <v>974</v>
      </c>
      <c r="N15" s="5">
        <f t="shared" si="2"/>
        <v>11688</v>
      </c>
    </row>
    <row r="16" spans="1:14" x14ac:dyDescent="0.35">
      <c r="A16" t="s">
        <v>94</v>
      </c>
      <c r="B16" s="1">
        <v>859</v>
      </c>
      <c r="C16" s="1">
        <v>859</v>
      </c>
      <c r="D16" s="1">
        <v>859</v>
      </c>
      <c r="E16" s="1">
        <v>859</v>
      </c>
      <c r="F16" s="1">
        <v>859</v>
      </c>
      <c r="G16" s="1">
        <v>859</v>
      </c>
      <c r="H16" s="1">
        <v>859</v>
      </c>
      <c r="I16" s="1">
        <v>859</v>
      </c>
      <c r="J16" s="1">
        <v>859</v>
      </c>
      <c r="K16" s="1">
        <v>859</v>
      </c>
      <c r="L16" s="1">
        <v>859</v>
      </c>
      <c r="M16" s="1">
        <v>859</v>
      </c>
      <c r="N16" s="1">
        <f t="shared" si="2"/>
        <v>10308</v>
      </c>
    </row>
    <row r="17" spans="1:14" x14ac:dyDescent="0.35">
      <c r="A17" t="s">
        <v>95</v>
      </c>
      <c r="B17" s="1">
        <v>115</v>
      </c>
      <c r="C17" s="1">
        <v>115</v>
      </c>
      <c r="D17" s="1">
        <v>115</v>
      </c>
      <c r="E17" s="1">
        <v>115</v>
      </c>
      <c r="F17" s="1">
        <v>115</v>
      </c>
      <c r="G17" s="1">
        <v>115</v>
      </c>
      <c r="H17" s="1">
        <v>115</v>
      </c>
      <c r="I17" s="1">
        <v>115</v>
      </c>
      <c r="J17" s="1">
        <v>115</v>
      </c>
      <c r="K17" s="1">
        <v>115</v>
      </c>
      <c r="L17" s="1">
        <v>115</v>
      </c>
      <c r="M17" s="1">
        <v>115</v>
      </c>
      <c r="N17" s="1">
        <f t="shared" ref="N17:N18" si="4">SUM(B17:M17)</f>
        <v>1380</v>
      </c>
    </row>
    <row r="18" spans="1:14" x14ac:dyDescent="0.35">
      <c r="A18" t="s">
        <v>96</v>
      </c>
      <c r="N18" s="1">
        <f t="shared" si="4"/>
        <v>0</v>
      </c>
    </row>
    <row r="19" spans="1:14" s="2" customFormat="1" ht="13.15" x14ac:dyDescent="0.4">
      <c r="A19" s="15" t="s">
        <v>16</v>
      </c>
      <c r="B19" s="5">
        <f>SUM(B20:B22)</f>
        <v>999</v>
      </c>
      <c r="C19" s="5">
        <f t="shared" ref="C19" si="5">SUM(C20:C22)</f>
        <v>999</v>
      </c>
      <c r="D19" s="5">
        <f t="shared" ref="D19" si="6">SUM(D20:D22)</f>
        <v>999</v>
      </c>
      <c r="E19" s="5">
        <f t="shared" ref="E19" si="7">SUM(E20:E22)</f>
        <v>999</v>
      </c>
      <c r="F19" s="5">
        <f t="shared" ref="F19" si="8">SUM(F20:F22)</f>
        <v>999</v>
      </c>
      <c r="G19" s="5">
        <f t="shared" ref="G19" si="9">SUM(G20:G22)</f>
        <v>999</v>
      </c>
      <c r="H19" s="5">
        <f t="shared" ref="H19" si="10">SUM(H20:H22)</f>
        <v>999</v>
      </c>
      <c r="I19" s="5">
        <f t="shared" ref="I19" si="11">SUM(I20:I22)</f>
        <v>999</v>
      </c>
      <c r="J19" s="5">
        <f t="shared" ref="J19" si="12">SUM(J20:J22)</f>
        <v>999</v>
      </c>
      <c r="K19" s="5">
        <f t="shared" ref="K19" si="13">SUM(K20:K22)</f>
        <v>999</v>
      </c>
      <c r="L19" s="5">
        <f t="shared" ref="L19" si="14">SUM(L20:L22)</f>
        <v>999</v>
      </c>
      <c r="M19" s="5">
        <f t="shared" ref="M19" si="15">SUM(M20:M22)</f>
        <v>999</v>
      </c>
      <c r="N19" s="5">
        <f>SUM(B19:M19)</f>
        <v>11988</v>
      </c>
    </row>
    <row r="20" spans="1:14" x14ac:dyDescent="0.35">
      <c r="A20" t="s">
        <v>97</v>
      </c>
      <c r="B20" s="1">
        <v>887</v>
      </c>
      <c r="C20" s="1">
        <v>887</v>
      </c>
      <c r="D20" s="1">
        <v>887</v>
      </c>
      <c r="E20" s="1">
        <v>887</v>
      </c>
      <c r="F20" s="1">
        <v>887</v>
      </c>
      <c r="G20" s="1">
        <v>887</v>
      </c>
      <c r="H20" s="1">
        <v>887</v>
      </c>
      <c r="I20" s="1">
        <v>887</v>
      </c>
      <c r="J20" s="1">
        <v>887</v>
      </c>
      <c r="K20" s="1">
        <v>887</v>
      </c>
      <c r="L20" s="1">
        <v>887</v>
      </c>
      <c r="M20" s="1">
        <v>887</v>
      </c>
      <c r="N20" s="1">
        <f>SUM(B20:M20)</f>
        <v>10644</v>
      </c>
    </row>
    <row r="21" spans="1:14" x14ac:dyDescent="0.35">
      <c r="A21" t="s">
        <v>98</v>
      </c>
      <c r="B21" s="1">
        <v>112</v>
      </c>
      <c r="C21" s="1">
        <v>112</v>
      </c>
      <c r="D21" s="1">
        <v>112</v>
      </c>
      <c r="E21" s="1">
        <v>112</v>
      </c>
      <c r="F21" s="1">
        <v>112</v>
      </c>
      <c r="G21" s="1">
        <v>112</v>
      </c>
      <c r="H21" s="1">
        <v>112</v>
      </c>
      <c r="I21" s="1">
        <v>112</v>
      </c>
      <c r="J21" s="1">
        <v>112</v>
      </c>
      <c r="K21" s="1">
        <v>112</v>
      </c>
      <c r="L21" s="1">
        <v>112</v>
      </c>
      <c r="M21" s="1">
        <v>112</v>
      </c>
      <c r="N21" s="1">
        <f t="shared" ref="N21:N22" si="16">SUM(B21:M21)</f>
        <v>1344</v>
      </c>
    </row>
    <row r="22" spans="1:14" x14ac:dyDescent="0.35">
      <c r="A22" t="s">
        <v>99</v>
      </c>
      <c r="N22" s="1">
        <f t="shared" si="16"/>
        <v>0</v>
      </c>
    </row>
    <row r="23" spans="1:14" s="2" customFormat="1" ht="13.15" x14ac:dyDescent="0.4">
      <c r="A23" s="15" t="s">
        <v>105</v>
      </c>
      <c r="B23" s="5">
        <f t="shared" ref="B23:M23" si="17">SUM(B24:B27)</f>
        <v>1369</v>
      </c>
      <c r="C23" s="5">
        <f t="shared" si="17"/>
        <v>1369</v>
      </c>
      <c r="D23" s="5">
        <f t="shared" si="17"/>
        <v>1369</v>
      </c>
      <c r="E23" s="5">
        <f t="shared" si="17"/>
        <v>1369</v>
      </c>
      <c r="F23" s="5">
        <f t="shared" si="17"/>
        <v>1369</v>
      </c>
      <c r="G23" s="5">
        <f t="shared" si="17"/>
        <v>1369</v>
      </c>
      <c r="H23" s="5">
        <f t="shared" si="17"/>
        <v>1369</v>
      </c>
      <c r="I23" s="5">
        <f t="shared" si="17"/>
        <v>1369</v>
      </c>
      <c r="J23" s="5">
        <f t="shared" si="17"/>
        <v>1369</v>
      </c>
      <c r="K23" s="5">
        <f t="shared" si="17"/>
        <v>1369</v>
      </c>
      <c r="L23" s="5">
        <f t="shared" si="17"/>
        <v>1369</v>
      </c>
      <c r="M23" s="5">
        <f t="shared" si="17"/>
        <v>1369</v>
      </c>
      <c r="N23" s="5">
        <f t="shared" ref="N23:N28" si="18">SUM(B23:M23)</f>
        <v>16428</v>
      </c>
    </row>
    <row r="24" spans="1:14" x14ac:dyDescent="0.35">
      <c r="A24" t="s">
        <v>57</v>
      </c>
      <c r="B24" s="1">
        <v>477.5</v>
      </c>
      <c r="C24" s="1">
        <v>477.5</v>
      </c>
      <c r="D24" s="1">
        <v>477.5</v>
      </c>
      <c r="E24" s="1">
        <v>477.5</v>
      </c>
      <c r="F24" s="1">
        <v>477.5</v>
      </c>
      <c r="G24" s="1">
        <v>477.5</v>
      </c>
      <c r="H24" s="1">
        <v>477.5</v>
      </c>
      <c r="I24" s="1">
        <v>477.5</v>
      </c>
      <c r="J24" s="1">
        <v>477.5</v>
      </c>
      <c r="K24" s="1">
        <v>477.5</v>
      </c>
      <c r="L24" s="1">
        <v>477.5</v>
      </c>
      <c r="M24" s="1">
        <v>477.5</v>
      </c>
      <c r="N24" s="1">
        <f t="shared" si="18"/>
        <v>5730</v>
      </c>
    </row>
    <row r="25" spans="1:14" x14ac:dyDescent="0.35">
      <c r="A25" t="s">
        <v>58</v>
      </c>
      <c r="B25" s="1">
        <v>250</v>
      </c>
      <c r="C25" s="1">
        <v>250</v>
      </c>
      <c r="D25" s="1">
        <v>250</v>
      </c>
      <c r="E25" s="1">
        <v>250</v>
      </c>
      <c r="F25" s="1">
        <v>250</v>
      </c>
      <c r="G25" s="1">
        <v>250</v>
      </c>
      <c r="H25" s="1">
        <v>250</v>
      </c>
      <c r="I25" s="1">
        <v>250</v>
      </c>
      <c r="J25" s="1">
        <v>250</v>
      </c>
      <c r="K25" s="1">
        <v>250</v>
      </c>
      <c r="L25" s="1">
        <v>250</v>
      </c>
      <c r="M25" s="1">
        <v>250</v>
      </c>
      <c r="N25" s="1">
        <f t="shared" si="18"/>
        <v>3000</v>
      </c>
    </row>
    <row r="26" spans="1:14" x14ac:dyDescent="0.35">
      <c r="A26" t="s">
        <v>59</v>
      </c>
      <c r="B26" s="1">
        <v>391.5</v>
      </c>
      <c r="C26" s="1">
        <v>391.5</v>
      </c>
      <c r="D26" s="1">
        <v>391.5</v>
      </c>
      <c r="E26" s="1">
        <v>391.5</v>
      </c>
      <c r="F26" s="1">
        <v>391.5</v>
      </c>
      <c r="G26" s="1">
        <v>391.5</v>
      </c>
      <c r="H26" s="1">
        <v>391.5</v>
      </c>
      <c r="I26" s="1">
        <v>391.5</v>
      </c>
      <c r="J26" s="1">
        <v>391.5</v>
      </c>
      <c r="K26" s="1">
        <v>391.5</v>
      </c>
      <c r="L26" s="1">
        <v>391.5</v>
      </c>
      <c r="M26" s="1">
        <v>391.5</v>
      </c>
      <c r="N26" s="1">
        <f t="shared" si="18"/>
        <v>4698</v>
      </c>
    </row>
    <row r="27" spans="1:14" x14ac:dyDescent="0.35">
      <c r="A27" t="s">
        <v>60</v>
      </c>
      <c r="B27" s="1">
        <v>250</v>
      </c>
      <c r="C27" s="1">
        <v>250</v>
      </c>
      <c r="D27" s="1">
        <v>250</v>
      </c>
      <c r="E27" s="1">
        <v>250</v>
      </c>
      <c r="F27" s="1">
        <v>250</v>
      </c>
      <c r="G27" s="1">
        <v>250</v>
      </c>
      <c r="H27" s="1">
        <v>250</v>
      </c>
      <c r="I27" s="1">
        <v>250</v>
      </c>
      <c r="J27" s="1">
        <v>250</v>
      </c>
      <c r="K27" s="1">
        <v>250</v>
      </c>
      <c r="L27" s="1">
        <v>250</v>
      </c>
      <c r="M27" s="1">
        <v>250</v>
      </c>
      <c r="N27" s="1">
        <f t="shared" si="18"/>
        <v>3000</v>
      </c>
    </row>
    <row r="28" spans="1:14" ht="13.15" x14ac:dyDescent="0.4">
      <c r="A28" s="16" t="s">
        <v>17</v>
      </c>
      <c r="B28" s="7">
        <f>SUM(B11,B15,B19,B23)</f>
        <v>8652.2200000000012</v>
      </c>
      <c r="C28" s="7">
        <f t="shared" ref="C28:M28" si="19">SUM(C11,C15,C19,C23)</f>
        <v>8652.2200000000012</v>
      </c>
      <c r="D28" s="7">
        <f t="shared" si="19"/>
        <v>8952.2200000000012</v>
      </c>
      <c r="E28" s="7">
        <f t="shared" si="19"/>
        <v>9039.01</v>
      </c>
      <c r="F28" s="7">
        <f t="shared" si="19"/>
        <v>9097.7099999999991</v>
      </c>
      <c r="G28" s="7">
        <f t="shared" si="19"/>
        <v>9039.01</v>
      </c>
      <c r="H28" s="7">
        <f t="shared" si="19"/>
        <v>9050.75</v>
      </c>
      <c r="I28" s="7">
        <f t="shared" si="19"/>
        <v>9050.75</v>
      </c>
      <c r="J28" s="7">
        <f t="shared" si="19"/>
        <v>13850.75</v>
      </c>
      <c r="K28" s="7">
        <f t="shared" si="19"/>
        <v>8842.75</v>
      </c>
      <c r="L28" s="7">
        <f t="shared" si="19"/>
        <v>8842.75</v>
      </c>
      <c r="M28" s="7">
        <f t="shared" si="19"/>
        <v>8842.75</v>
      </c>
      <c r="N28" s="7">
        <f t="shared" si="18"/>
        <v>111912.89000000001</v>
      </c>
    </row>
    <row r="29" spans="1:14" ht="31.5" customHeight="1" x14ac:dyDescent="0.35"/>
    <row r="30" spans="1:14" ht="21" customHeight="1" x14ac:dyDescent="0.35">
      <c r="A30" s="17"/>
      <c r="B30" s="18" t="s">
        <v>33</v>
      </c>
      <c r="C30" s="18" t="s">
        <v>34</v>
      </c>
      <c r="D30" s="18" t="s">
        <v>35</v>
      </c>
      <c r="E30" s="18" t="s">
        <v>36</v>
      </c>
      <c r="F30" s="18" t="s">
        <v>37</v>
      </c>
      <c r="G30" s="18" t="s">
        <v>38</v>
      </c>
      <c r="H30" s="18" t="s">
        <v>39</v>
      </c>
      <c r="I30" s="18" t="s">
        <v>40</v>
      </c>
      <c r="J30" s="18" t="s">
        <v>41</v>
      </c>
      <c r="K30" s="18" t="s">
        <v>42</v>
      </c>
      <c r="L30" s="18" t="s">
        <v>43</v>
      </c>
      <c r="M30" s="18" t="s">
        <v>44</v>
      </c>
      <c r="N30" s="18" t="s">
        <v>46</v>
      </c>
    </row>
    <row r="32" spans="1:14" s="2" customFormat="1" ht="13.15" x14ac:dyDescent="0.4">
      <c r="A32" s="16" t="s">
        <v>18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3.15" x14ac:dyDescent="0.4">
      <c r="A33" s="15" t="s">
        <v>20</v>
      </c>
      <c r="B33" s="5">
        <f t="shared" ref="B33:M33" si="20">SUM(B34:B38)</f>
        <v>864.07999999999993</v>
      </c>
      <c r="C33" s="5">
        <f t="shared" si="20"/>
        <v>864.07999999999993</v>
      </c>
      <c r="D33" s="5">
        <f t="shared" si="20"/>
        <v>864.07999999999993</v>
      </c>
      <c r="E33" s="5">
        <f t="shared" si="20"/>
        <v>864.07999999999993</v>
      </c>
      <c r="F33" s="5">
        <f t="shared" si="20"/>
        <v>864.07999999999993</v>
      </c>
      <c r="G33" s="5">
        <f t="shared" si="20"/>
        <v>864.07999999999993</v>
      </c>
      <c r="H33" s="5">
        <f t="shared" si="20"/>
        <v>864.07999999999993</v>
      </c>
      <c r="I33" s="5">
        <f t="shared" si="20"/>
        <v>864.07999999999993</v>
      </c>
      <c r="J33" s="5">
        <f t="shared" si="20"/>
        <v>864.07999999999993</v>
      </c>
      <c r="K33" s="5">
        <f t="shared" si="20"/>
        <v>864.07999999999993</v>
      </c>
      <c r="L33" s="5">
        <f t="shared" si="20"/>
        <v>864.07999999999993</v>
      </c>
      <c r="M33" s="5">
        <f t="shared" si="20"/>
        <v>864.07999999999993</v>
      </c>
      <c r="N33" s="5">
        <f>SUM(B33:M33)</f>
        <v>10368.959999999999</v>
      </c>
    </row>
    <row r="34" spans="1:14" x14ac:dyDescent="0.35">
      <c r="A34" t="s">
        <v>19</v>
      </c>
      <c r="B34" s="1">
        <v>8.1300000000000008</v>
      </c>
      <c r="C34" s="1">
        <v>8.1300000000000008</v>
      </c>
      <c r="D34" s="1">
        <v>8.1300000000000008</v>
      </c>
      <c r="E34" s="1">
        <v>8.1300000000000008</v>
      </c>
      <c r="F34" s="1">
        <v>8.1300000000000008</v>
      </c>
      <c r="G34" s="1">
        <v>8.1300000000000008</v>
      </c>
      <c r="H34" s="1">
        <v>8.1300000000000008</v>
      </c>
      <c r="I34" s="1">
        <v>8.1300000000000008</v>
      </c>
      <c r="J34" s="1">
        <v>8.1300000000000008</v>
      </c>
      <c r="K34" s="1">
        <v>8.1300000000000008</v>
      </c>
      <c r="L34" s="1">
        <v>8.1300000000000008</v>
      </c>
      <c r="M34" s="1">
        <v>8.1300000000000008</v>
      </c>
      <c r="N34" s="1">
        <f>SUM(B34:M34)</f>
        <v>97.559999999999988</v>
      </c>
    </row>
    <row r="35" spans="1:14" x14ac:dyDescent="0.35">
      <c r="A35" t="s">
        <v>50</v>
      </c>
      <c r="B35" s="1">
        <v>27.31</v>
      </c>
      <c r="C35" s="1">
        <v>27.31</v>
      </c>
      <c r="D35" s="1">
        <v>27.31</v>
      </c>
      <c r="E35" s="1">
        <v>27.31</v>
      </c>
      <c r="F35" s="1">
        <v>27.31</v>
      </c>
      <c r="G35" s="1">
        <v>27.31</v>
      </c>
      <c r="H35" s="1">
        <v>27.31</v>
      </c>
      <c r="I35" s="1">
        <v>27.31</v>
      </c>
      <c r="J35" s="1">
        <v>27.31</v>
      </c>
      <c r="K35" s="1">
        <v>27.31</v>
      </c>
      <c r="L35" s="1">
        <v>27.31</v>
      </c>
      <c r="M35" s="1">
        <v>27.31</v>
      </c>
      <c r="N35" s="1">
        <f t="shared" ref="N35:N38" si="21">SUM(B35:M35)</f>
        <v>327.71999999999997</v>
      </c>
    </row>
    <row r="36" spans="1:14" x14ac:dyDescent="0.35">
      <c r="A36" t="s">
        <v>21</v>
      </c>
      <c r="B36" s="1">
        <v>13.89</v>
      </c>
      <c r="C36" s="1">
        <v>13.89</v>
      </c>
      <c r="D36" s="1">
        <v>13.89</v>
      </c>
      <c r="E36" s="1">
        <v>13.89</v>
      </c>
      <c r="F36" s="1">
        <v>13.89</v>
      </c>
      <c r="G36" s="1">
        <v>13.89</v>
      </c>
      <c r="H36" s="1">
        <v>13.89</v>
      </c>
      <c r="I36" s="1">
        <v>13.89</v>
      </c>
      <c r="J36" s="1">
        <v>13.89</v>
      </c>
      <c r="K36" s="1">
        <v>13.89</v>
      </c>
      <c r="L36" s="1">
        <v>13.89</v>
      </c>
      <c r="M36" s="1">
        <v>13.89</v>
      </c>
      <c r="N36" s="1">
        <f t="shared" si="21"/>
        <v>166.68</v>
      </c>
    </row>
    <row r="37" spans="1:14" x14ac:dyDescent="0.35">
      <c r="A37" t="s">
        <v>106</v>
      </c>
      <c r="B37" s="1">
        <v>110.61</v>
      </c>
      <c r="C37" s="1">
        <v>110.61</v>
      </c>
      <c r="D37" s="1">
        <v>110.61</v>
      </c>
      <c r="E37" s="1">
        <v>110.61</v>
      </c>
      <c r="F37" s="1">
        <v>110.61</v>
      </c>
      <c r="G37" s="1">
        <v>110.61</v>
      </c>
      <c r="H37" s="1">
        <v>110.61</v>
      </c>
      <c r="I37" s="1">
        <v>110.61</v>
      </c>
      <c r="J37" s="1">
        <v>110.61</v>
      </c>
      <c r="K37" s="1">
        <v>110.61</v>
      </c>
      <c r="L37" s="1">
        <v>110.61</v>
      </c>
      <c r="M37" s="1">
        <v>110.61</v>
      </c>
      <c r="N37" s="1">
        <f t="shared" si="21"/>
        <v>1327.3199999999997</v>
      </c>
    </row>
    <row r="38" spans="1:14" x14ac:dyDescent="0.35">
      <c r="A38" t="s">
        <v>107</v>
      </c>
      <c r="B38" s="1">
        <v>704.14</v>
      </c>
      <c r="C38" s="1">
        <v>704.14</v>
      </c>
      <c r="D38" s="1">
        <v>704.14</v>
      </c>
      <c r="E38" s="1">
        <v>704.14</v>
      </c>
      <c r="F38" s="1">
        <v>704.14</v>
      </c>
      <c r="G38" s="1">
        <v>704.14</v>
      </c>
      <c r="H38" s="1">
        <v>704.14</v>
      </c>
      <c r="I38" s="1">
        <v>704.14</v>
      </c>
      <c r="J38" s="1">
        <v>704.14</v>
      </c>
      <c r="K38" s="1">
        <v>704.14</v>
      </c>
      <c r="L38" s="1">
        <v>704.14</v>
      </c>
      <c r="M38" s="1">
        <v>704.14</v>
      </c>
      <c r="N38" s="1">
        <f t="shared" si="21"/>
        <v>8449.6800000000021</v>
      </c>
    </row>
    <row r="39" spans="1:14" ht="13.15" x14ac:dyDescent="0.4">
      <c r="A39" s="15" t="s">
        <v>22</v>
      </c>
      <c r="B39" s="5">
        <f t="shared" ref="B39:M39" si="22">SUM(B40:B41)</f>
        <v>100</v>
      </c>
      <c r="C39" s="5">
        <f t="shared" si="22"/>
        <v>2100</v>
      </c>
      <c r="D39" s="5">
        <f t="shared" si="22"/>
        <v>100</v>
      </c>
      <c r="E39" s="5">
        <f t="shared" si="22"/>
        <v>100</v>
      </c>
      <c r="F39" s="5">
        <f t="shared" si="22"/>
        <v>100</v>
      </c>
      <c r="G39" s="5">
        <f t="shared" si="22"/>
        <v>100</v>
      </c>
      <c r="H39" s="5">
        <f t="shared" si="22"/>
        <v>100</v>
      </c>
      <c r="I39" s="5">
        <f t="shared" si="22"/>
        <v>100</v>
      </c>
      <c r="J39" s="5">
        <f t="shared" si="22"/>
        <v>100</v>
      </c>
      <c r="K39" s="5">
        <f t="shared" si="22"/>
        <v>2600</v>
      </c>
      <c r="L39" s="5">
        <f t="shared" si="22"/>
        <v>100</v>
      </c>
      <c r="M39" s="5">
        <f t="shared" si="22"/>
        <v>100</v>
      </c>
      <c r="N39" s="5">
        <f>SUM(B39:M39)</f>
        <v>5700</v>
      </c>
    </row>
    <row r="40" spans="1:14" x14ac:dyDescent="0.35">
      <c r="A40" t="s">
        <v>82</v>
      </c>
      <c r="B40" s="1">
        <v>0</v>
      </c>
      <c r="C40" s="1">
        <v>2000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2500</v>
      </c>
      <c r="L40" s="1">
        <v>0</v>
      </c>
      <c r="M40" s="1">
        <v>0</v>
      </c>
      <c r="N40" s="1">
        <f t="shared" ref="N40:N41" si="23">SUM(B40:M40)</f>
        <v>4500</v>
      </c>
    </row>
    <row r="41" spans="1:14" x14ac:dyDescent="0.35">
      <c r="A41" t="s">
        <v>83</v>
      </c>
      <c r="B41" s="1">
        <v>100</v>
      </c>
      <c r="C41" s="1">
        <v>100</v>
      </c>
      <c r="D41" s="1">
        <v>100</v>
      </c>
      <c r="E41" s="1">
        <v>100</v>
      </c>
      <c r="F41" s="1">
        <v>100</v>
      </c>
      <c r="G41" s="1">
        <v>100</v>
      </c>
      <c r="H41" s="1">
        <v>100</v>
      </c>
      <c r="I41" s="1">
        <v>100</v>
      </c>
      <c r="J41" s="1">
        <v>100</v>
      </c>
      <c r="K41" s="1">
        <v>100</v>
      </c>
      <c r="L41" s="1">
        <v>100</v>
      </c>
      <c r="M41" s="1">
        <v>100</v>
      </c>
      <c r="N41" s="1">
        <f t="shared" si="23"/>
        <v>1200</v>
      </c>
    </row>
    <row r="42" spans="1:14" ht="13.15" x14ac:dyDescent="0.4">
      <c r="A42" s="15" t="s">
        <v>23</v>
      </c>
      <c r="B42" s="5">
        <f t="shared" ref="B42:M42" si="24">SUM(B43:B47)</f>
        <v>622.57999999999993</v>
      </c>
      <c r="C42" s="5">
        <f t="shared" si="24"/>
        <v>83</v>
      </c>
      <c r="D42" s="5">
        <f t="shared" si="24"/>
        <v>83</v>
      </c>
      <c r="E42" s="5">
        <f t="shared" si="24"/>
        <v>83</v>
      </c>
      <c r="F42" s="5">
        <f t="shared" si="24"/>
        <v>83</v>
      </c>
      <c r="G42" s="5">
        <f t="shared" si="24"/>
        <v>83</v>
      </c>
      <c r="H42" s="5">
        <f t="shared" si="24"/>
        <v>83</v>
      </c>
      <c r="I42" s="5">
        <f t="shared" si="24"/>
        <v>83</v>
      </c>
      <c r="J42" s="5">
        <f t="shared" si="24"/>
        <v>182</v>
      </c>
      <c r="K42" s="5">
        <f t="shared" si="24"/>
        <v>83</v>
      </c>
      <c r="L42" s="5">
        <f t="shared" si="24"/>
        <v>83</v>
      </c>
      <c r="M42" s="5">
        <f t="shared" si="24"/>
        <v>83</v>
      </c>
      <c r="N42" s="5">
        <f>SUM(B42:M42)</f>
        <v>1634.58</v>
      </c>
    </row>
    <row r="43" spans="1:14" x14ac:dyDescent="0.35">
      <c r="A43" t="s">
        <v>24</v>
      </c>
      <c r="B43" s="1">
        <v>440.58</v>
      </c>
      <c r="N43" s="1">
        <f t="shared" ref="N43:N47" si="25">SUM(B43:M43)</f>
        <v>440.58</v>
      </c>
    </row>
    <row r="44" spans="1:14" x14ac:dyDescent="0.35">
      <c r="A44" t="s">
        <v>25</v>
      </c>
      <c r="B44" s="1">
        <v>99</v>
      </c>
      <c r="N44" s="1">
        <f t="shared" si="25"/>
        <v>99</v>
      </c>
    </row>
    <row r="45" spans="1:14" x14ac:dyDescent="0.35">
      <c r="A45" t="s">
        <v>26</v>
      </c>
      <c r="J45" s="1">
        <v>99</v>
      </c>
      <c r="N45" s="1">
        <f t="shared" si="25"/>
        <v>99</v>
      </c>
    </row>
    <row r="46" spans="1:14" x14ac:dyDescent="0.35">
      <c r="A46" t="s">
        <v>27</v>
      </c>
      <c r="B46" s="1">
        <v>75</v>
      </c>
      <c r="C46" s="1">
        <v>75</v>
      </c>
      <c r="D46" s="1">
        <v>75</v>
      </c>
      <c r="E46" s="1">
        <v>75</v>
      </c>
      <c r="F46" s="1">
        <v>75</v>
      </c>
      <c r="G46" s="1">
        <v>75</v>
      </c>
      <c r="H46" s="1">
        <v>75</v>
      </c>
      <c r="I46" s="1">
        <v>75</v>
      </c>
      <c r="J46" s="1">
        <v>75</v>
      </c>
      <c r="K46" s="1">
        <v>75</v>
      </c>
      <c r="L46" s="1">
        <v>75</v>
      </c>
      <c r="M46" s="1">
        <v>75</v>
      </c>
      <c r="N46" s="1">
        <f t="shared" si="25"/>
        <v>900</v>
      </c>
    </row>
    <row r="47" spans="1:14" x14ac:dyDescent="0.35">
      <c r="A47" t="s">
        <v>28</v>
      </c>
      <c r="B47" s="1">
        <v>8</v>
      </c>
      <c r="C47" s="1">
        <v>8</v>
      </c>
      <c r="D47" s="1">
        <v>8</v>
      </c>
      <c r="E47" s="1">
        <v>8</v>
      </c>
      <c r="F47" s="1">
        <v>8</v>
      </c>
      <c r="G47" s="1">
        <v>8</v>
      </c>
      <c r="H47" s="1">
        <v>8</v>
      </c>
      <c r="I47" s="1">
        <v>8</v>
      </c>
      <c r="J47" s="1">
        <v>8</v>
      </c>
      <c r="K47" s="1">
        <v>8</v>
      </c>
      <c r="L47" s="1">
        <v>8</v>
      </c>
      <c r="M47" s="1">
        <v>8</v>
      </c>
      <c r="N47" s="1">
        <f t="shared" si="25"/>
        <v>96</v>
      </c>
    </row>
    <row r="48" spans="1:14" ht="13.15" x14ac:dyDescent="0.4">
      <c r="A48" s="15" t="s">
        <v>29</v>
      </c>
      <c r="B48" s="5">
        <f t="shared" ref="B48:M48" si="26">SUM(B49:B52)</f>
        <v>742.31</v>
      </c>
      <c r="C48" s="5">
        <f t="shared" si="26"/>
        <v>742.31</v>
      </c>
      <c r="D48" s="5">
        <f t="shared" si="26"/>
        <v>742.31</v>
      </c>
      <c r="E48" s="5">
        <f t="shared" si="26"/>
        <v>742.31</v>
      </c>
      <c r="F48" s="5">
        <f t="shared" si="26"/>
        <v>742.31</v>
      </c>
      <c r="G48" s="5">
        <f t="shared" si="26"/>
        <v>742.31</v>
      </c>
      <c r="H48" s="5">
        <f t="shared" si="26"/>
        <v>742.31</v>
      </c>
      <c r="I48" s="5">
        <f t="shared" si="26"/>
        <v>742.31</v>
      </c>
      <c r="J48" s="5">
        <f t="shared" si="26"/>
        <v>742.31</v>
      </c>
      <c r="K48" s="5">
        <f t="shared" si="26"/>
        <v>742.31</v>
      </c>
      <c r="L48" s="5">
        <f t="shared" si="26"/>
        <v>742.31</v>
      </c>
      <c r="M48" s="5">
        <f t="shared" si="26"/>
        <v>742.31</v>
      </c>
      <c r="N48" s="5">
        <f>SUM(B48:M48)</f>
        <v>8907.7199999999975</v>
      </c>
    </row>
    <row r="49" spans="1:14" x14ac:dyDescent="0.35">
      <c r="A49" s="1" t="s">
        <v>65</v>
      </c>
      <c r="B49" s="1">
        <v>208</v>
      </c>
      <c r="C49" s="1">
        <v>208</v>
      </c>
      <c r="D49" s="1">
        <v>208</v>
      </c>
      <c r="E49" s="1">
        <v>208</v>
      </c>
      <c r="F49" s="1">
        <v>208</v>
      </c>
      <c r="G49" s="1">
        <v>208</v>
      </c>
      <c r="H49" s="1">
        <v>208</v>
      </c>
      <c r="I49" s="1">
        <v>208</v>
      </c>
      <c r="J49" s="1">
        <v>208</v>
      </c>
      <c r="K49" s="1">
        <v>208</v>
      </c>
      <c r="L49" s="1">
        <v>208</v>
      </c>
      <c r="M49" s="1">
        <v>208</v>
      </c>
      <c r="N49" s="1">
        <f t="shared" ref="N49:N52" si="27">SUM(B49:M49)</f>
        <v>2496</v>
      </c>
    </row>
    <row r="50" spans="1:14" x14ac:dyDescent="0.35">
      <c r="A50" s="1" t="s">
        <v>69</v>
      </c>
      <c r="B50" s="1">
        <v>112.35</v>
      </c>
      <c r="C50" s="1">
        <v>112.35</v>
      </c>
      <c r="D50" s="1">
        <v>112.35</v>
      </c>
      <c r="E50" s="1">
        <v>112.35</v>
      </c>
      <c r="F50" s="1">
        <v>112.35</v>
      </c>
      <c r="G50" s="1">
        <v>112.35</v>
      </c>
      <c r="H50" s="1">
        <v>112.35</v>
      </c>
      <c r="I50" s="1">
        <v>112.35</v>
      </c>
      <c r="J50" s="1">
        <v>112.35</v>
      </c>
      <c r="K50" s="1">
        <v>112.35</v>
      </c>
      <c r="L50" s="1">
        <v>112.35</v>
      </c>
      <c r="M50" s="1">
        <v>112.35</v>
      </c>
      <c r="N50" s="1">
        <f t="shared" si="27"/>
        <v>1348.1999999999998</v>
      </c>
    </row>
    <row r="51" spans="1:14" x14ac:dyDescent="0.35">
      <c r="A51" s="1" t="s">
        <v>84</v>
      </c>
      <c r="B51" s="1">
        <v>110.15</v>
      </c>
      <c r="C51" s="1">
        <v>110.15</v>
      </c>
      <c r="D51" s="1">
        <v>110.15</v>
      </c>
      <c r="E51" s="1">
        <v>110.15</v>
      </c>
      <c r="F51" s="1">
        <v>110.15</v>
      </c>
      <c r="G51" s="1">
        <v>110.15</v>
      </c>
      <c r="H51" s="1">
        <v>110.15</v>
      </c>
      <c r="I51" s="1">
        <v>110.15</v>
      </c>
      <c r="J51" s="1">
        <v>110.15</v>
      </c>
      <c r="K51" s="1">
        <v>110.15</v>
      </c>
      <c r="L51" s="1">
        <v>110.15</v>
      </c>
      <c r="M51" s="1">
        <v>110.15</v>
      </c>
      <c r="N51" s="1">
        <f t="shared" si="27"/>
        <v>1321.8000000000002</v>
      </c>
    </row>
    <row r="52" spans="1:14" x14ac:dyDescent="0.35">
      <c r="A52" s="1" t="s">
        <v>85</v>
      </c>
      <c r="B52" s="1">
        <v>311.81</v>
      </c>
      <c r="C52" s="1">
        <v>311.81</v>
      </c>
      <c r="D52" s="1">
        <v>311.81</v>
      </c>
      <c r="E52" s="1">
        <v>311.81</v>
      </c>
      <c r="F52" s="1">
        <v>311.81</v>
      </c>
      <c r="G52" s="1">
        <v>311.81</v>
      </c>
      <c r="H52" s="1">
        <v>311.81</v>
      </c>
      <c r="I52" s="1">
        <v>311.81</v>
      </c>
      <c r="J52" s="1">
        <v>311.81</v>
      </c>
      <c r="K52" s="1">
        <v>311.81</v>
      </c>
      <c r="L52" s="1">
        <v>311.81</v>
      </c>
      <c r="M52" s="1">
        <v>311.81</v>
      </c>
      <c r="N52" s="1">
        <f t="shared" si="27"/>
        <v>3741.72</v>
      </c>
    </row>
    <row r="53" spans="1:14" ht="13.15" x14ac:dyDescent="0.4">
      <c r="A53" s="5" t="s">
        <v>62</v>
      </c>
      <c r="B53" s="5">
        <f>SUM(B54:B63)</f>
        <v>133.06</v>
      </c>
      <c r="C53" s="5">
        <f t="shared" ref="C53:M53" si="28">SUM(C54:C63)</f>
        <v>109.05999999999999</v>
      </c>
      <c r="D53" s="5">
        <f t="shared" si="28"/>
        <v>109.05999999999999</v>
      </c>
      <c r="E53" s="5">
        <f t="shared" si="28"/>
        <v>109.05999999999999</v>
      </c>
      <c r="F53" s="5">
        <f t="shared" si="28"/>
        <v>109.05999999999999</v>
      </c>
      <c r="G53" s="5">
        <f t="shared" si="28"/>
        <v>109.05999999999999</v>
      </c>
      <c r="H53" s="5">
        <f t="shared" si="28"/>
        <v>169.06</v>
      </c>
      <c r="I53" s="5">
        <f t="shared" si="28"/>
        <v>198.06</v>
      </c>
      <c r="J53" s="5">
        <f t="shared" si="28"/>
        <v>109.05999999999999</v>
      </c>
      <c r="K53" s="5">
        <f t="shared" si="28"/>
        <v>109.05999999999999</v>
      </c>
      <c r="L53" s="5">
        <f t="shared" si="28"/>
        <v>109.05999999999999</v>
      </c>
      <c r="M53" s="5">
        <f t="shared" si="28"/>
        <v>109.05999999999999</v>
      </c>
      <c r="N53" s="5">
        <f>SUM(B53:M53)</f>
        <v>1481.7199999999996</v>
      </c>
    </row>
    <row r="54" spans="1:14" x14ac:dyDescent="0.35">
      <c r="A54" s="1" t="s">
        <v>63</v>
      </c>
      <c r="B54" s="1">
        <v>47.77</v>
      </c>
      <c r="C54" s="1">
        <v>47.77</v>
      </c>
      <c r="D54" s="1">
        <v>47.77</v>
      </c>
      <c r="E54" s="1">
        <v>47.77</v>
      </c>
      <c r="F54" s="1">
        <v>47.77</v>
      </c>
      <c r="G54" s="1">
        <v>47.77</v>
      </c>
      <c r="H54" s="1">
        <v>47.77</v>
      </c>
      <c r="I54" s="1">
        <v>47.77</v>
      </c>
      <c r="J54" s="1">
        <v>47.77</v>
      </c>
      <c r="K54" s="1">
        <v>47.77</v>
      </c>
      <c r="L54" s="1">
        <v>47.77</v>
      </c>
      <c r="M54" s="1">
        <v>47.77</v>
      </c>
      <c r="N54" s="1">
        <f t="shared" ref="N54:N63" si="29">SUM(B54:M54)</f>
        <v>573.2399999999999</v>
      </c>
    </row>
    <row r="55" spans="1:14" x14ac:dyDescent="0.35">
      <c r="A55" s="1" t="s">
        <v>86</v>
      </c>
      <c r="B55" s="1">
        <v>19.95</v>
      </c>
      <c r="C55" s="1">
        <v>19.95</v>
      </c>
      <c r="D55" s="1">
        <v>19.95</v>
      </c>
      <c r="E55" s="1">
        <v>19.95</v>
      </c>
      <c r="F55" s="1">
        <v>19.95</v>
      </c>
      <c r="G55" s="1">
        <v>19.95</v>
      </c>
      <c r="H55" s="1">
        <v>19.95</v>
      </c>
      <c r="I55" s="1">
        <v>19.95</v>
      </c>
      <c r="J55" s="1">
        <v>19.95</v>
      </c>
      <c r="K55" s="1">
        <v>19.95</v>
      </c>
      <c r="L55" s="1">
        <v>19.95</v>
      </c>
      <c r="M55" s="1">
        <v>19.95</v>
      </c>
      <c r="N55" s="1">
        <f t="shared" si="29"/>
        <v>239.39999999999995</v>
      </c>
    </row>
    <row r="56" spans="1:14" x14ac:dyDescent="0.35">
      <c r="A56" s="1" t="s">
        <v>30</v>
      </c>
      <c r="B56" s="1">
        <v>2</v>
      </c>
      <c r="C56" s="1">
        <v>2</v>
      </c>
      <c r="D56" s="1">
        <v>2</v>
      </c>
      <c r="E56" s="1">
        <v>2</v>
      </c>
      <c r="F56" s="1">
        <v>2</v>
      </c>
      <c r="G56" s="1">
        <v>2</v>
      </c>
      <c r="H56" s="1">
        <v>2</v>
      </c>
      <c r="I56" s="1">
        <v>2</v>
      </c>
      <c r="J56" s="1">
        <v>2</v>
      </c>
      <c r="K56" s="1">
        <v>2</v>
      </c>
      <c r="L56" s="1">
        <v>2</v>
      </c>
      <c r="M56" s="1">
        <v>2</v>
      </c>
      <c r="N56" s="1">
        <f t="shared" si="29"/>
        <v>24</v>
      </c>
    </row>
    <row r="57" spans="1:14" x14ac:dyDescent="0.35">
      <c r="A57" s="1" t="s">
        <v>31</v>
      </c>
      <c r="B57" s="1">
        <f t="shared" ref="B57:M57" si="30">55.08/3</f>
        <v>18.36</v>
      </c>
      <c r="C57" s="1">
        <f t="shared" si="30"/>
        <v>18.36</v>
      </c>
      <c r="D57" s="1">
        <f t="shared" si="30"/>
        <v>18.36</v>
      </c>
      <c r="E57" s="1">
        <f t="shared" si="30"/>
        <v>18.36</v>
      </c>
      <c r="F57" s="1">
        <f t="shared" si="30"/>
        <v>18.36</v>
      </c>
      <c r="G57" s="1">
        <f t="shared" si="30"/>
        <v>18.36</v>
      </c>
      <c r="H57" s="1">
        <f t="shared" si="30"/>
        <v>18.36</v>
      </c>
      <c r="I57" s="1">
        <f t="shared" si="30"/>
        <v>18.36</v>
      </c>
      <c r="J57" s="1">
        <f t="shared" si="30"/>
        <v>18.36</v>
      </c>
      <c r="K57" s="1">
        <f t="shared" si="30"/>
        <v>18.36</v>
      </c>
      <c r="L57" s="1">
        <f t="shared" si="30"/>
        <v>18.36</v>
      </c>
      <c r="M57" s="1">
        <f t="shared" si="30"/>
        <v>18.36</v>
      </c>
      <c r="N57" s="1">
        <f t="shared" si="29"/>
        <v>220.32000000000005</v>
      </c>
    </row>
    <row r="58" spans="1:14" x14ac:dyDescent="0.35">
      <c r="A58" s="1" t="s">
        <v>87</v>
      </c>
      <c r="B58" s="1">
        <v>9.99</v>
      </c>
      <c r="C58" s="1">
        <v>9.99</v>
      </c>
      <c r="D58" s="1">
        <v>9.99</v>
      </c>
      <c r="E58" s="1">
        <v>9.99</v>
      </c>
      <c r="F58" s="1">
        <v>9.99</v>
      </c>
      <c r="G58" s="1">
        <v>9.99</v>
      </c>
      <c r="H58" s="1">
        <v>9.99</v>
      </c>
      <c r="I58" s="1">
        <v>9.99</v>
      </c>
      <c r="J58" s="1">
        <v>9.99</v>
      </c>
      <c r="K58" s="1">
        <v>9.99</v>
      </c>
      <c r="L58" s="1">
        <v>9.99</v>
      </c>
      <c r="M58" s="1">
        <v>9.99</v>
      </c>
      <c r="N58" s="1">
        <f t="shared" si="29"/>
        <v>119.87999999999998</v>
      </c>
    </row>
    <row r="59" spans="1:14" x14ac:dyDescent="0.35">
      <c r="A59" s="1" t="s">
        <v>88</v>
      </c>
      <c r="B59" s="1">
        <v>10.99</v>
      </c>
      <c r="C59" s="1">
        <v>10.99</v>
      </c>
      <c r="D59" s="1">
        <v>10.99</v>
      </c>
      <c r="E59" s="1">
        <v>10.99</v>
      </c>
      <c r="F59" s="1">
        <v>10.99</v>
      </c>
      <c r="G59" s="1">
        <v>10.99</v>
      </c>
      <c r="H59" s="1">
        <v>10.99</v>
      </c>
      <c r="I59" s="1">
        <v>10.99</v>
      </c>
      <c r="J59" s="1">
        <v>10.99</v>
      </c>
      <c r="K59" s="1">
        <v>10.99</v>
      </c>
      <c r="L59" s="1">
        <v>10.99</v>
      </c>
      <c r="M59" s="1">
        <v>10.99</v>
      </c>
      <c r="N59" s="1">
        <f t="shared" si="29"/>
        <v>131.87999999999997</v>
      </c>
    </row>
    <row r="60" spans="1:14" x14ac:dyDescent="0.35">
      <c r="A60" s="1" t="s">
        <v>89</v>
      </c>
      <c r="H60" s="1">
        <v>60</v>
      </c>
      <c r="N60" s="1">
        <f t="shared" si="29"/>
        <v>60</v>
      </c>
    </row>
    <row r="61" spans="1:14" x14ac:dyDescent="0.35">
      <c r="A61" s="1" t="s">
        <v>90</v>
      </c>
      <c r="B61" s="1">
        <v>24</v>
      </c>
      <c r="N61" s="1">
        <f t="shared" si="29"/>
        <v>24</v>
      </c>
    </row>
    <row r="62" spans="1:14" x14ac:dyDescent="0.35">
      <c r="A62" s="1" t="s">
        <v>52</v>
      </c>
      <c r="N62" s="1">
        <f t="shared" si="29"/>
        <v>0</v>
      </c>
    </row>
    <row r="63" spans="1:14" x14ac:dyDescent="0.35">
      <c r="A63" s="1" t="s">
        <v>32</v>
      </c>
      <c r="I63" s="1">
        <v>89</v>
      </c>
      <c r="N63" s="1">
        <f t="shared" si="29"/>
        <v>89</v>
      </c>
    </row>
    <row r="64" spans="1:14" ht="13.15" x14ac:dyDescent="0.4">
      <c r="A64" s="5" t="s">
        <v>93</v>
      </c>
      <c r="B64" s="5">
        <f t="shared" ref="B64:M64" si="31">SUM(B65:B68)</f>
        <v>2627.6166666666668</v>
      </c>
      <c r="C64" s="5">
        <f t="shared" si="31"/>
        <v>2627.6166666666668</v>
      </c>
      <c r="D64" s="5">
        <f t="shared" si="31"/>
        <v>2627.6166666666668</v>
      </c>
      <c r="E64" s="5">
        <f t="shared" si="31"/>
        <v>2627.6166666666668</v>
      </c>
      <c r="F64" s="5">
        <f t="shared" si="31"/>
        <v>2627.6166666666668</v>
      </c>
      <c r="G64" s="5">
        <f t="shared" si="31"/>
        <v>2627.6166666666668</v>
      </c>
      <c r="H64" s="5">
        <f t="shared" si="31"/>
        <v>2627.6166666666668</v>
      </c>
      <c r="I64" s="5">
        <f t="shared" si="31"/>
        <v>2627.6166666666668</v>
      </c>
      <c r="J64" s="5">
        <f t="shared" si="31"/>
        <v>2627.6166666666668</v>
      </c>
      <c r="K64" s="5">
        <f t="shared" si="31"/>
        <v>2627.6166666666668</v>
      </c>
      <c r="L64" s="5">
        <f t="shared" si="31"/>
        <v>2627.6166666666668</v>
      </c>
      <c r="M64" s="5">
        <f t="shared" si="31"/>
        <v>2627.6166666666668</v>
      </c>
      <c r="N64" s="5">
        <f>SUM(B64:M64)</f>
        <v>31531.400000000009</v>
      </c>
    </row>
    <row r="65" spans="1:14" x14ac:dyDescent="0.35">
      <c r="A65" s="1" t="s">
        <v>47</v>
      </c>
      <c r="B65" s="1">
        <v>2136.4</v>
      </c>
      <c r="C65" s="1">
        <v>2136.4</v>
      </c>
      <c r="D65" s="1">
        <v>2136.4</v>
      </c>
      <c r="E65" s="1">
        <v>2136.4</v>
      </c>
      <c r="F65" s="1">
        <v>2136.4</v>
      </c>
      <c r="G65" s="1">
        <v>2136.4</v>
      </c>
      <c r="H65" s="1">
        <v>2136.4</v>
      </c>
      <c r="I65" s="1">
        <v>2136.4</v>
      </c>
      <c r="J65" s="1">
        <v>2136.4</v>
      </c>
      <c r="K65" s="1">
        <v>2136.4</v>
      </c>
      <c r="L65" s="1">
        <v>2136.4</v>
      </c>
      <c r="M65" s="1">
        <v>2136.4</v>
      </c>
      <c r="N65" s="1">
        <f t="shared" ref="N65:N68" si="32">SUM(B65:M65)</f>
        <v>25636.800000000007</v>
      </c>
    </row>
    <row r="66" spans="1:14" x14ac:dyDescent="0.35">
      <c r="A66" s="1" t="s">
        <v>48</v>
      </c>
      <c r="B66" s="1">
        <v>353</v>
      </c>
      <c r="C66" s="1">
        <v>353</v>
      </c>
      <c r="D66" s="1">
        <v>353</v>
      </c>
      <c r="E66" s="1">
        <v>353</v>
      </c>
      <c r="F66" s="1">
        <v>353</v>
      </c>
      <c r="G66" s="1">
        <v>353</v>
      </c>
      <c r="H66" s="1">
        <v>353</v>
      </c>
      <c r="I66" s="1">
        <v>353</v>
      </c>
      <c r="J66" s="1">
        <v>353</v>
      </c>
      <c r="K66" s="1">
        <v>353</v>
      </c>
      <c r="L66" s="1">
        <v>353</v>
      </c>
      <c r="M66" s="1">
        <v>353</v>
      </c>
      <c r="N66" s="1">
        <f t="shared" si="32"/>
        <v>4236</v>
      </c>
    </row>
    <row r="67" spans="1:14" x14ac:dyDescent="0.35">
      <c r="A67" s="1" t="s">
        <v>49</v>
      </c>
      <c r="B67" s="1">
        <f>114.65/3</f>
        <v>38.216666666666669</v>
      </c>
      <c r="C67" s="1">
        <f t="shared" ref="C67:M67" si="33">114.65/3</f>
        <v>38.216666666666669</v>
      </c>
      <c r="D67" s="1">
        <f t="shared" si="33"/>
        <v>38.216666666666669</v>
      </c>
      <c r="E67" s="1">
        <f t="shared" si="33"/>
        <v>38.216666666666669</v>
      </c>
      <c r="F67" s="1">
        <f t="shared" si="33"/>
        <v>38.216666666666669</v>
      </c>
      <c r="G67" s="1">
        <f t="shared" si="33"/>
        <v>38.216666666666669</v>
      </c>
      <c r="H67" s="1">
        <f t="shared" si="33"/>
        <v>38.216666666666669</v>
      </c>
      <c r="I67" s="1">
        <f t="shared" si="33"/>
        <v>38.216666666666669</v>
      </c>
      <c r="J67" s="1">
        <f t="shared" si="33"/>
        <v>38.216666666666669</v>
      </c>
      <c r="K67" s="1">
        <f t="shared" si="33"/>
        <v>38.216666666666669</v>
      </c>
      <c r="L67" s="1">
        <f t="shared" si="33"/>
        <v>38.216666666666669</v>
      </c>
      <c r="M67" s="1">
        <f t="shared" si="33"/>
        <v>38.216666666666669</v>
      </c>
      <c r="N67" s="1">
        <f t="shared" si="32"/>
        <v>458.60000000000014</v>
      </c>
    </row>
    <row r="68" spans="1:14" x14ac:dyDescent="0.35">
      <c r="A68" s="1" t="s">
        <v>0</v>
      </c>
      <c r="B68" s="1">
        <v>100</v>
      </c>
      <c r="C68" s="1">
        <v>100</v>
      </c>
      <c r="D68" s="1">
        <v>100</v>
      </c>
      <c r="E68" s="1">
        <v>100</v>
      </c>
      <c r="F68" s="1">
        <v>100</v>
      </c>
      <c r="G68" s="1">
        <v>100</v>
      </c>
      <c r="H68" s="1">
        <v>100</v>
      </c>
      <c r="I68" s="1">
        <v>100</v>
      </c>
      <c r="J68" s="1">
        <v>100</v>
      </c>
      <c r="K68" s="1">
        <v>100</v>
      </c>
      <c r="L68" s="1">
        <v>100</v>
      </c>
      <c r="M68" s="1">
        <v>100</v>
      </c>
      <c r="N68" s="1">
        <f t="shared" si="32"/>
        <v>1200</v>
      </c>
    </row>
    <row r="69" spans="1:14" ht="13.15" x14ac:dyDescent="0.4">
      <c r="A69" s="5" t="s">
        <v>81</v>
      </c>
      <c r="B69" s="5">
        <f>SUM(B70:B73)</f>
        <v>1190.4866666666667</v>
      </c>
      <c r="C69" s="5">
        <f t="shared" ref="C69:M69" si="34">SUM(C70:C73)</f>
        <v>1190.4866666666667</v>
      </c>
      <c r="D69" s="5">
        <f t="shared" si="34"/>
        <v>1190.4866666666667</v>
      </c>
      <c r="E69" s="5">
        <f t="shared" si="34"/>
        <v>1190.4866666666667</v>
      </c>
      <c r="F69" s="5">
        <f t="shared" si="34"/>
        <v>1190.4866666666667</v>
      </c>
      <c r="G69" s="5">
        <f t="shared" si="34"/>
        <v>1190.4866666666667</v>
      </c>
      <c r="H69" s="5">
        <f t="shared" si="34"/>
        <v>1190.4866666666667</v>
      </c>
      <c r="I69" s="5">
        <f t="shared" si="34"/>
        <v>1190.4866666666667</v>
      </c>
      <c r="J69" s="5">
        <f t="shared" si="34"/>
        <v>1190.4866666666667</v>
      </c>
      <c r="K69" s="5">
        <f t="shared" si="34"/>
        <v>1190.4866666666667</v>
      </c>
      <c r="L69" s="5">
        <f t="shared" si="34"/>
        <v>1190.4866666666667</v>
      </c>
      <c r="M69" s="5">
        <f t="shared" si="34"/>
        <v>1190.4866666666667</v>
      </c>
      <c r="N69" s="5">
        <f>SUM(B69:M69)</f>
        <v>14285.840000000004</v>
      </c>
    </row>
    <row r="70" spans="1:14" x14ac:dyDescent="0.35">
      <c r="A70" s="1" t="s">
        <v>47</v>
      </c>
      <c r="B70" s="1">
        <v>907.18</v>
      </c>
      <c r="C70" s="1">
        <v>907.18</v>
      </c>
      <c r="D70" s="1">
        <v>907.18</v>
      </c>
      <c r="E70" s="1">
        <v>907.18</v>
      </c>
      <c r="F70" s="1">
        <v>907.18</v>
      </c>
      <c r="G70" s="1">
        <v>907.18</v>
      </c>
      <c r="H70" s="1">
        <v>907.18</v>
      </c>
      <c r="I70" s="1">
        <v>907.18</v>
      </c>
      <c r="J70" s="1">
        <v>907.18</v>
      </c>
      <c r="K70" s="1">
        <v>907.18</v>
      </c>
      <c r="L70" s="1">
        <v>907.18</v>
      </c>
      <c r="M70" s="1">
        <v>907.18</v>
      </c>
      <c r="N70" s="1">
        <f t="shared" ref="N70:N73" si="35">SUM(B70:M70)</f>
        <v>10886.160000000002</v>
      </c>
    </row>
    <row r="71" spans="1:14" x14ac:dyDescent="0.35">
      <c r="A71" s="1" t="s">
        <v>48</v>
      </c>
      <c r="B71" s="1">
        <v>245.09</v>
      </c>
      <c r="C71" s="1">
        <v>245.09</v>
      </c>
      <c r="D71" s="1">
        <v>245.09</v>
      </c>
      <c r="E71" s="1">
        <v>245.09</v>
      </c>
      <c r="F71" s="1">
        <v>245.09</v>
      </c>
      <c r="G71" s="1">
        <v>245.09</v>
      </c>
      <c r="H71" s="1">
        <v>245.09</v>
      </c>
      <c r="I71" s="1">
        <v>245.09</v>
      </c>
      <c r="J71" s="1">
        <v>245.09</v>
      </c>
      <c r="K71" s="1">
        <v>245.09</v>
      </c>
      <c r="L71" s="1">
        <v>245.09</v>
      </c>
      <c r="M71" s="1">
        <v>245.09</v>
      </c>
      <c r="N71" s="1">
        <f t="shared" si="35"/>
        <v>2941.0800000000004</v>
      </c>
    </row>
    <row r="72" spans="1:14" x14ac:dyDescent="0.35">
      <c r="A72" s="1" t="s">
        <v>49</v>
      </c>
      <c r="B72" s="1">
        <f>114.65/3</f>
        <v>38.216666666666669</v>
      </c>
      <c r="C72" s="1">
        <f t="shared" ref="C72:M72" si="36">114.65/3</f>
        <v>38.216666666666669</v>
      </c>
      <c r="D72" s="1">
        <f t="shared" si="36"/>
        <v>38.216666666666669</v>
      </c>
      <c r="E72" s="1">
        <f t="shared" si="36"/>
        <v>38.216666666666669</v>
      </c>
      <c r="F72" s="1">
        <f t="shared" si="36"/>
        <v>38.216666666666669</v>
      </c>
      <c r="G72" s="1">
        <f t="shared" si="36"/>
        <v>38.216666666666669</v>
      </c>
      <c r="H72" s="1">
        <f t="shared" si="36"/>
        <v>38.216666666666669</v>
      </c>
      <c r="I72" s="1">
        <f t="shared" si="36"/>
        <v>38.216666666666669</v>
      </c>
      <c r="J72" s="1">
        <f t="shared" si="36"/>
        <v>38.216666666666669</v>
      </c>
      <c r="K72" s="1">
        <f t="shared" si="36"/>
        <v>38.216666666666669</v>
      </c>
      <c r="L72" s="1">
        <f t="shared" si="36"/>
        <v>38.216666666666669</v>
      </c>
      <c r="M72" s="1">
        <f t="shared" si="36"/>
        <v>38.216666666666669</v>
      </c>
      <c r="N72" s="1">
        <f t="shared" si="35"/>
        <v>458.60000000000014</v>
      </c>
    </row>
    <row r="73" spans="1:14" x14ac:dyDescent="0.35">
      <c r="A73" s="1" t="s">
        <v>91</v>
      </c>
      <c r="N73" s="1">
        <f t="shared" si="35"/>
        <v>0</v>
      </c>
    </row>
    <row r="74" spans="1:14" ht="13.15" x14ac:dyDescent="0.4">
      <c r="A74" s="5" t="s">
        <v>92</v>
      </c>
      <c r="B74" s="5">
        <f>SUM(B75:B78)</f>
        <v>943.9666666666667</v>
      </c>
      <c r="C74" s="5">
        <f t="shared" ref="C74" si="37">SUM(C75:C78)</f>
        <v>943.9666666666667</v>
      </c>
      <c r="D74" s="5">
        <f t="shared" ref="D74" si="38">SUM(D75:D78)</f>
        <v>943.9666666666667</v>
      </c>
      <c r="E74" s="5">
        <f t="shared" ref="E74" si="39">SUM(E75:E78)</f>
        <v>943.9666666666667</v>
      </c>
      <c r="F74" s="5">
        <f t="shared" ref="F74" si="40">SUM(F75:F78)</f>
        <v>943.9666666666667</v>
      </c>
      <c r="G74" s="5">
        <f t="shared" ref="G74" si="41">SUM(G75:G78)</f>
        <v>943.9666666666667</v>
      </c>
      <c r="H74" s="5">
        <f t="shared" ref="H74" si="42">SUM(H75:H78)</f>
        <v>943.9666666666667</v>
      </c>
      <c r="I74" s="5">
        <f t="shared" ref="I74" si="43">SUM(I75:I78)</f>
        <v>943.9666666666667</v>
      </c>
      <c r="J74" s="5">
        <f t="shared" ref="J74" si="44">SUM(J75:J78)</f>
        <v>943.9666666666667</v>
      </c>
      <c r="K74" s="5">
        <f t="shared" ref="K74" si="45">SUM(K75:K78)</f>
        <v>943.9666666666667</v>
      </c>
      <c r="L74" s="5">
        <f t="shared" ref="L74" si="46">SUM(L75:L78)</f>
        <v>943.9666666666667</v>
      </c>
      <c r="M74" s="5">
        <f t="shared" ref="M74" si="47">SUM(M75:M78)</f>
        <v>943.9666666666667</v>
      </c>
      <c r="N74" s="5">
        <f>SUM(B74:M74)</f>
        <v>11327.600000000004</v>
      </c>
    </row>
    <row r="75" spans="1:14" x14ac:dyDescent="0.35">
      <c r="A75" s="1" t="s">
        <v>47</v>
      </c>
      <c r="B75" s="1">
        <v>761.75</v>
      </c>
      <c r="C75" s="1">
        <v>761.75</v>
      </c>
      <c r="D75" s="1">
        <v>761.75</v>
      </c>
      <c r="E75" s="1">
        <v>761.75</v>
      </c>
      <c r="F75" s="1">
        <v>761.75</v>
      </c>
      <c r="G75" s="1">
        <v>761.75</v>
      </c>
      <c r="H75" s="1">
        <v>761.75</v>
      </c>
      <c r="I75" s="1">
        <v>761.75</v>
      </c>
      <c r="J75" s="1">
        <v>761.75</v>
      </c>
      <c r="K75" s="1">
        <v>761.75</v>
      </c>
      <c r="L75" s="1">
        <v>761.75</v>
      </c>
      <c r="M75" s="1">
        <v>761.75</v>
      </c>
      <c r="N75" s="1">
        <f t="shared" ref="N75:N78" si="48">SUM(B75:M75)</f>
        <v>9141</v>
      </c>
    </row>
    <row r="76" spans="1:14" x14ac:dyDescent="0.35">
      <c r="A76" s="1" t="s">
        <v>48</v>
      </c>
      <c r="B76" s="1">
        <v>144</v>
      </c>
      <c r="C76" s="1">
        <v>144</v>
      </c>
      <c r="D76" s="1">
        <v>144</v>
      </c>
      <c r="E76" s="1">
        <v>144</v>
      </c>
      <c r="F76" s="1">
        <v>144</v>
      </c>
      <c r="G76" s="1">
        <v>144</v>
      </c>
      <c r="H76" s="1">
        <v>144</v>
      </c>
      <c r="I76" s="1">
        <v>144</v>
      </c>
      <c r="J76" s="1">
        <v>144</v>
      </c>
      <c r="K76" s="1">
        <v>144</v>
      </c>
      <c r="L76" s="1">
        <v>144</v>
      </c>
      <c r="M76" s="1">
        <v>144</v>
      </c>
      <c r="N76" s="1">
        <f t="shared" si="48"/>
        <v>1728</v>
      </c>
    </row>
    <row r="77" spans="1:14" x14ac:dyDescent="0.35">
      <c r="A77" s="1" t="s">
        <v>49</v>
      </c>
      <c r="B77" s="1">
        <f>114.65/3</f>
        <v>38.216666666666669</v>
      </c>
      <c r="C77" s="1">
        <f t="shared" ref="C77:M77" si="49">114.65/3</f>
        <v>38.216666666666669</v>
      </c>
      <c r="D77" s="1">
        <f t="shared" si="49"/>
        <v>38.216666666666669</v>
      </c>
      <c r="E77" s="1">
        <f t="shared" si="49"/>
        <v>38.216666666666669</v>
      </c>
      <c r="F77" s="1">
        <f t="shared" si="49"/>
        <v>38.216666666666669</v>
      </c>
      <c r="G77" s="1">
        <f t="shared" si="49"/>
        <v>38.216666666666669</v>
      </c>
      <c r="H77" s="1">
        <f t="shared" si="49"/>
        <v>38.216666666666669</v>
      </c>
      <c r="I77" s="1">
        <f t="shared" si="49"/>
        <v>38.216666666666669</v>
      </c>
      <c r="J77" s="1">
        <f t="shared" si="49"/>
        <v>38.216666666666669</v>
      </c>
      <c r="K77" s="1">
        <f t="shared" si="49"/>
        <v>38.216666666666669</v>
      </c>
      <c r="L77" s="1">
        <f t="shared" si="49"/>
        <v>38.216666666666669</v>
      </c>
      <c r="M77" s="1">
        <f t="shared" si="49"/>
        <v>38.216666666666669</v>
      </c>
      <c r="N77" s="1">
        <f t="shared" si="48"/>
        <v>458.60000000000014</v>
      </c>
    </row>
    <row r="78" spans="1:14" x14ac:dyDescent="0.35">
      <c r="A78" s="1" t="s">
        <v>91</v>
      </c>
      <c r="N78" s="1">
        <f t="shared" si="48"/>
        <v>0</v>
      </c>
    </row>
    <row r="79" spans="1:14" s="2" customFormat="1" ht="13.15" x14ac:dyDescent="0.4">
      <c r="A79" s="5" t="s">
        <v>61</v>
      </c>
      <c r="B79" s="5">
        <f>SUM(B80:B84)</f>
        <v>1900</v>
      </c>
      <c r="C79" s="5">
        <f t="shared" ref="C79:M79" si="50">SUM(C80:C84)</f>
        <v>1900</v>
      </c>
      <c r="D79" s="5">
        <f t="shared" si="50"/>
        <v>1900</v>
      </c>
      <c r="E79" s="5">
        <f t="shared" si="50"/>
        <v>1900</v>
      </c>
      <c r="F79" s="5">
        <f t="shared" si="50"/>
        <v>1900</v>
      </c>
      <c r="G79" s="5">
        <f t="shared" si="50"/>
        <v>1900</v>
      </c>
      <c r="H79" s="5">
        <f t="shared" si="50"/>
        <v>1900</v>
      </c>
      <c r="I79" s="5">
        <f t="shared" si="50"/>
        <v>1900</v>
      </c>
      <c r="J79" s="5">
        <f t="shared" si="50"/>
        <v>1900</v>
      </c>
      <c r="K79" s="5">
        <f t="shared" si="50"/>
        <v>1900</v>
      </c>
      <c r="L79" s="5">
        <f t="shared" si="50"/>
        <v>1900</v>
      </c>
      <c r="M79" s="5">
        <f t="shared" si="50"/>
        <v>1900</v>
      </c>
      <c r="N79" s="5">
        <f>SUM(B79:M79)</f>
        <v>22800</v>
      </c>
    </row>
    <row r="80" spans="1:14" s="2" customFormat="1" ht="13.15" x14ac:dyDescent="0.4">
      <c r="A80" s="1" t="s">
        <v>100</v>
      </c>
      <c r="B80" s="1">
        <v>600</v>
      </c>
      <c r="C80" s="1">
        <v>600</v>
      </c>
      <c r="D80" s="1">
        <v>600</v>
      </c>
      <c r="E80" s="1">
        <v>600</v>
      </c>
      <c r="F80" s="1">
        <v>600</v>
      </c>
      <c r="G80" s="1">
        <v>600</v>
      </c>
      <c r="H80" s="1">
        <v>600</v>
      </c>
      <c r="I80" s="1">
        <v>600</v>
      </c>
      <c r="J80" s="1">
        <v>600</v>
      </c>
      <c r="K80" s="1">
        <v>600</v>
      </c>
      <c r="L80" s="1">
        <v>600</v>
      </c>
      <c r="M80" s="1">
        <v>600</v>
      </c>
      <c r="N80" s="1">
        <f t="shared" ref="N80:N84" si="51">SUM(B80:M80)</f>
        <v>7200</v>
      </c>
    </row>
    <row r="81" spans="1:16" s="2" customFormat="1" ht="13.15" x14ac:dyDescent="0.4">
      <c r="A81" s="1" t="s">
        <v>101</v>
      </c>
      <c r="B81" s="1">
        <v>200</v>
      </c>
      <c r="C81" s="1">
        <v>200</v>
      </c>
      <c r="D81" s="1">
        <v>200</v>
      </c>
      <c r="E81" s="1">
        <v>200</v>
      </c>
      <c r="F81" s="1">
        <v>200</v>
      </c>
      <c r="G81" s="1">
        <v>200</v>
      </c>
      <c r="H81" s="1">
        <v>200</v>
      </c>
      <c r="I81" s="1">
        <v>200</v>
      </c>
      <c r="J81" s="1">
        <v>200</v>
      </c>
      <c r="K81" s="1">
        <v>200</v>
      </c>
      <c r="L81" s="1">
        <v>200</v>
      </c>
      <c r="M81" s="1">
        <v>200</v>
      </c>
      <c r="N81" s="1">
        <f t="shared" si="51"/>
        <v>2400</v>
      </c>
    </row>
    <row r="82" spans="1:16" s="2" customFormat="1" ht="13.15" x14ac:dyDescent="0.4">
      <c r="A82" s="1" t="s">
        <v>102</v>
      </c>
      <c r="B82" s="1">
        <v>200</v>
      </c>
      <c r="C82" s="1">
        <v>200</v>
      </c>
      <c r="D82" s="1">
        <v>200</v>
      </c>
      <c r="E82" s="1">
        <v>200</v>
      </c>
      <c r="F82" s="1">
        <v>200</v>
      </c>
      <c r="G82" s="1">
        <v>200</v>
      </c>
      <c r="H82" s="1">
        <v>200</v>
      </c>
      <c r="I82" s="1">
        <v>200</v>
      </c>
      <c r="J82" s="1">
        <v>200</v>
      </c>
      <c r="K82" s="1">
        <v>200</v>
      </c>
      <c r="L82" s="1">
        <v>200</v>
      </c>
      <c r="M82" s="1">
        <v>200</v>
      </c>
      <c r="N82" s="1">
        <f t="shared" si="51"/>
        <v>2400</v>
      </c>
    </row>
    <row r="83" spans="1:16" s="2" customFormat="1" ht="13.15" x14ac:dyDescent="0.4">
      <c r="A83" s="1" t="s">
        <v>103</v>
      </c>
      <c r="B83" s="1">
        <v>500</v>
      </c>
      <c r="C83" s="1">
        <v>500</v>
      </c>
      <c r="D83" s="1">
        <v>500</v>
      </c>
      <c r="E83" s="1">
        <v>500</v>
      </c>
      <c r="F83" s="1">
        <v>500</v>
      </c>
      <c r="G83" s="1">
        <v>500</v>
      </c>
      <c r="H83" s="1">
        <v>500</v>
      </c>
      <c r="I83" s="1">
        <v>500</v>
      </c>
      <c r="J83" s="1">
        <v>500</v>
      </c>
      <c r="K83" s="1">
        <v>500</v>
      </c>
      <c r="L83" s="1">
        <v>500</v>
      </c>
      <c r="M83" s="1">
        <v>500</v>
      </c>
      <c r="N83" s="1">
        <f t="shared" si="51"/>
        <v>6000</v>
      </c>
    </row>
    <row r="84" spans="1:16" s="2" customFormat="1" ht="13.15" x14ac:dyDescent="0.4">
      <c r="A84" s="1" t="s">
        <v>104</v>
      </c>
      <c r="B84" s="1">
        <v>400</v>
      </c>
      <c r="C84" s="1">
        <v>400</v>
      </c>
      <c r="D84" s="1">
        <v>400</v>
      </c>
      <c r="E84" s="1">
        <v>400</v>
      </c>
      <c r="F84" s="1">
        <v>400</v>
      </c>
      <c r="G84" s="1">
        <v>400</v>
      </c>
      <c r="H84" s="1">
        <v>400</v>
      </c>
      <c r="I84" s="1">
        <v>400</v>
      </c>
      <c r="J84" s="1">
        <v>400</v>
      </c>
      <c r="K84" s="1">
        <v>400</v>
      </c>
      <c r="L84" s="1">
        <v>400</v>
      </c>
      <c r="M84" s="1">
        <v>400</v>
      </c>
      <c r="N84" s="1">
        <f t="shared" si="51"/>
        <v>4800</v>
      </c>
    </row>
    <row r="85" spans="1:16" s="2" customFormat="1" ht="13.15" x14ac:dyDescent="0.4">
      <c r="A85" s="5" t="s">
        <v>1</v>
      </c>
      <c r="B85" s="5">
        <f>SUM(B33,B39,B42,B48,B53,B64,B79,B69)-B49</f>
        <v>7972.1333333333332</v>
      </c>
      <c r="C85" s="5">
        <f t="shared" ref="C85:M85" si="52">SUM(C33,C39,C42,C48,C53,C64,C79,C69)-C49</f>
        <v>9408.5533333333333</v>
      </c>
      <c r="D85" s="5">
        <f t="shared" si="52"/>
        <v>7408.5533333333333</v>
      </c>
      <c r="E85" s="5">
        <f t="shared" si="52"/>
        <v>7408.5533333333333</v>
      </c>
      <c r="F85" s="5">
        <f t="shared" si="52"/>
        <v>7408.5533333333333</v>
      </c>
      <c r="G85" s="5">
        <f t="shared" si="52"/>
        <v>7408.5533333333333</v>
      </c>
      <c r="H85" s="5">
        <f t="shared" si="52"/>
        <v>7468.5533333333333</v>
      </c>
      <c r="I85" s="5">
        <f t="shared" si="52"/>
        <v>7497.5533333333333</v>
      </c>
      <c r="J85" s="5">
        <f t="shared" si="52"/>
        <v>7507.5533333333333</v>
      </c>
      <c r="K85" s="5">
        <f t="shared" si="52"/>
        <v>9908.5533333333333</v>
      </c>
      <c r="L85" s="5">
        <f t="shared" si="52"/>
        <v>7408.5533333333333</v>
      </c>
      <c r="M85" s="5">
        <f t="shared" si="52"/>
        <v>7408.5533333333333</v>
      </c>
      <c r="N85" s="5">
        <f>SUM(B85:M85)</f>
        <v>94214.219999999972</v>
      </c>
    </row>
    <row r="86" spans="1:16" s="2" customFormat="1" ht="13.15" x14ac:dyDescent="0.4">
      <c r="A86" s="5" t="s">
        <v>45</v>
      </c>
      <c r="B86" s="5">
        <f t="shared" ref="B86:M86" si="53">B87-B85-B13</f>
        <v>472.08666666666795</v>
      </c>
      <c r="C86" s="5">
        <f t="shared" si="53"/>
        <v>-964.33333333333212</v>
      </c>
      <c r="D86" s="5">
        <f t="shared" si="53"/>
        <v>1335.6666666666679</v>
      </c>
      <c r="E86" s="5">
        <f t="shared" si="53"/>
        <v>1422.4566666666669</v>
      </c>
      <c r="F86" s="5">
        <f t="shared" si="53"/>
        <v>1481.1566666666658</v>
      </c>
      <c r="G86" s="5">
        <f t="shared" si="53"/>
        <v>1422.4566666666669</v>
      </c>
      <c r="H86" s="5">
        <f t="shared" si="53"/>
        <v>1374.1966666666667</v>
      </c>
      <c r="I86" s="5">
        <f t="shared" si="53"/>
        <v>1345.1966666666667</v>
      </c>
      <c r="J86" s="5">
        <f t="shared" si="53"/>
        <v>6135.1966666666667</v>
      </c>
      <c r="K86" s="5">
        <f t="shared" si="53"/>
        <v>-1065.8033333333333</v>
      </c>
      <c r="L86" s="5">
        <f t="shared" si="53"/>
        <v>1434.1966666666667</v>
      </c>
      <c r="M86" s="5">
        <f t="shared" si="53"/>
        <v>1434.1966666666667</v>
      </c>
      <c r="N86" s="5">
        <f>SUM(B86:M86)</f>
        <v>15826.670000000004</v>
      </c>
      <c r="P86" s="20"/>
    </row>
    <row r="87" spans="1:16" ht="13.15" x14ac:dyDescent="0.4">
      <c r="A87" s="7" t="s">
        <v>2</v>
      </c>
      <c r="B87" s="7">
        <f t="shared" ref="B87:N87" si="54">B28</f>
        <v>8652.2200000000012</v>
      </c>
      <c r="C87" s="7">
        <f t="shared" si="54"/>
        <v>8652.2200000000012</v>
      </c>
      <c r="D87" s="7">
        <f t="shared" si="54"/>
        <v>8952.2200000000012</v>
      </c>
      <c r="E87" s="7">
        <f t="shared" si="54"/>
        <v>9039.01</v>
      </c>
      <c r="F87" s="7">
        <f t="shared" si="54"/>
        <v>9097.7099999999991</v>
      </c>
      <c r="G87" s="7">
        <f t="shared" si="54"/>
        <v>9039.01</v>
      </c>
      <c r="H87" s="7">
        <f t="shared" si="54"/>
        <v>9050.75</v>
      </c>
      <c r="I87" s="7">
        <f t="shared" si="54"/>
        <v>9050.75</v>
      </c>
      <c r="J87" s="7">
        <f t="shared" si="54"/>
        <v>13850.75</v>
      </c>
      <c r="K87" s="7">
        <f t="shared" si="54"/>
        <v>8842.75</v>
      </c>
      <c r="L87" s="7">
        <f t="shared" si="54"/>
        <v>8842.75</v>
      </c>
      <c r="M87" s="7">
        <f t="shared" si="54"/>
        <v>8842.75</v>
      </c>
      <c r="N87" s="7">
        <f t="shared" si="54"/>
        <v>111912.89000000001</v>
      </c>
    </row>
    <row r="89" spans="1:16" ht="21" customHeight="1" x14ac:dyDescent="0.35">
      <c r="A89" s="17"/>
      <c r="B89" s="18" t="s">
        <v>33</v>
      </c>
      <c r="C89" s="18" t="s">
        <v>34</v>
      </c>
      <c r="D89" s="18" t="s">
        <v>35</v>
      </c>
      <c r="E89" s="18" t="s">
        <v>36</v>
      </c>
      <c r="F89" s="18" t="s">
        <v>37</v>
      </c>
      <c r="G89" s="18" t="s">
        <v>38</v>
      </c>
      <c r="H89" s="18" t="s">
        <v>39</v>
      </c>
      <c r="I89" s="18" t="s">
        <v>40</v>
      </c>
      <c r="J89" s="18" t="s">
        <v>41</v>
      </c>
      <c r="K89" s="18" t="s">
        <v>42</v>
      </c>
      <c r="L89" s="18" t="s">
        <v>43</v>
      </c>
      <c r="M89" s="18" t="s">
        <v>44</v>
      </c>
      <c r="N89" s="18" t="s">
        <v>46</v>
      </c>
    </row>
    <row r="92" spans="1:16" x14ac:dyDescent="0.35">
      <c r="A92" s="28" t="s">
        <v>108</v>
      </c>
      <c r="B92" s="29">
        <f>SUM(B33,B42,B53,B64,B80:B82)</f>
        <v>5247.3366666666661</v>
      </c>
      <c r="C92" s="29">
        <f t="shared" ref="C92:M92" si="55">SUM(C33,C42,C53,C64,C80:C82)</f>
        <v>4683.7566666666662</v>
      </c>
      <c r="D92" s="29">
        <f t="shared" si="55"/>
        <v>4683.7566666666662</v>
      </c>
      <c r="E92" s="29">
        <f t="shared" si="55"/>
        <v>4683.7566666666662</v>
      </c>
      <c r="F92" s="29">
        <f t="shared" si="55"/>
        <v>4683.7566666666662</v>
      </c>
      <c r="G92" s="29">
        <f t="shared" si="55"/>
        <v>4683.7566666666662</v>
      </c>
      <c r="H92" s="29">
        <f t="shared" si="55"/>
        <v>4743.7566666666662</v>
      </c>
      <c r="I92" s="29">
        <f t="shared" si="55"/>
        <v>4772.7566666666662</v>
      </c>
      <c r="J92" s="29">
        <f t="shared" si="55"/>
        <v>4782.7566666666662</v>
      </c>
      <c r="K92" s="29">
        <f t="shared" si="55"/>
        <v>4683.7566666666662</v>
      </c>
      <c r="L92" s="29">
        <f t="shared" si="55"/>
        <v>4683.7566666666662</v>
      </c>
      <c r="M92" s="29">
        <f t="shared" si="55"/>
        <v>4683.7566666666662</v>
      </c>
      <c r="N92" s="29">
        <f>SUM(B92:M92)</f>
        <v>57016.660000000011</v>
      </c>
    </row>
  </sheetData>
  <pageMargins left="0.7" right="0.7" top="0.78740157499999996" bottom="0.78740157499999996" header="0.3" footer="0.3"/>
  <ignoredErrors>
    <ignoredError sqref="C92:M92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DDA5-7464-4CDA-98DE-4B053F9CB973}">
  <dimension ref="A1:E25"/>
  <sheetViews>
    <sheetView tabSelected="1" topLeftCell="A4" workbookViewId="0">
      <selection activeCell="B18" sqref="B18"/>
    </sheetView>
  </sheetViews>
  <sheetFormatPr baseColWidth="10" defaultRowHeight="12.75" x14ac:dyDescent="0.35"/>
  <cols>
    <col min="1" max="1" width="48" customWidth="1"/>
    <col min="2" max="2" width="15.53125" customWidth="1"/>
  </cols>
  <sheetData>
    <row r="1" spans="1:3" s="30" customFormat="1" x14ac:dyDescent="0.35">
      <c r="B1" s="31"/>
      <c r="C1" s="32"/>
    </row>
    <row r="2" spans="1:3" s="30" customFormat="1" x14ac:dyDescent="0.35">
      <c r="B2" s="31"/>
      <c r="C2" s="32"/>
    </row>
    <row r="3" spans="1:3" s="30" customFormat="1" x14ac:dyDescent="0.35">
      <c r="B3" s="31"/>
      <c r="C3" s="32"/>
    </row>
    <row r="4" spans="1:3" s="30" customFormat="1" ht="126" customHeight="1" x14ac:dyDescent="0.35">
      <c r="B4" s="31"/>
      <c r="C4" s="32"/>
    </row>
    <row r="5" spans="1:3" s="1" customFormat="1" x14ac:dyDescent="0.35">
      <c r="B5" s="3"/>
      <c r="C5" s="11"/>
    </row>
    <row r="7" spans="1:3" ht="15" x14ac:dyDescent="0.4">
      <c r="A7" s="19" t="s">
        <v>109</v>
      </c>
    </row>
    <row r="9" spans="1:3" ht="41.55" customHeight="1" x14ac:dyDescent="0.35">
      <c r="A9" s="25" t="s">
        <v>110</v>
      </c>
      <c r="B9" s="26">
        <f>EAR!N92</f>
        <v>57016.660000000011</v>
      </c>
    </row>
    <row r="12" spans="1:3" x14ac:dyDescent="0.35">
      <c r="A12" t="s">
        <v>111</v>
      </c>
      <c r="B12" s="24">
        <v>0.25</v>
      </c>
    </row>
    <row r="15" spans="1:3" x14ac:dyDescent="0.35">
      <c r="A15" s="27" t="s">
        <v>112</v>
      </c>
      <c r="B15" s="26">
        <f>B9/(1-B12)</f>
        <v>76022.213333333348</v>
      </c>
    </row>
    <row r="17" spans="1:5" x14ac:dyDescent="0.35">
      <c r="A17" t="s">
        <v>114</v>
      </c>
      <c r="B17" s="24">
        <v>0.12</v>
      </c>
    </row>
    <row r="18" spans="1:5" x14ac:dyDescent="0.35">
      <c r="A18" t="s">
        <v>113</v>
      </c>
      <c r="B18" s="24">
        <v>0.04</v>
      </c>
    </row>
    <row r="20" spans="1:5" ht="40.5" customHeight="1" x14ac:dyDescent="0.35">
      <c r="A20" s="25" t="s">
        <v>115</v>
      </c>
      <c r="B20" s="26">
        <f>B15/(B17-B18)</f>
        <v>950277.66666666698</v>
      </c>
      <c r="E20" s="1"/>
    </row>
    <row r="25" spans="1:5" ht="15" x14ac:dyDescent="0.4">
      <c r="A25" s="19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X m B W D 3 g j Z O k A A A A 9 g A A A B I A H A B D b 2 5 m a W c v U G F j a 2 F n Z S 5 4 b W w g o h g A K K A U A A A A A A A A A A A A A A A A A A A A A A A A A A A A h Y 8 x D o I w G I W v Q r r T l j p g y E 8 Z 1 E 0 S E x P j 2 p Q K D V A M L Z a 7 O X g k r y B G U T f H 9 7 1 v e O 9 + v U E 2 t k 1 w U b 3 V n U l R h C k K l J F d o U 2 Z o s G d w i X K O O y E r E W p g k k 2 N h l t k a L K u X N C i P c e + w X u + p I w S i N y z L d 7 W a l W o I + s / 8 u h N t Y J I x X i c H i N 4 Q x H L M Y s j j E F M k P I t f k K b N r 7 b H 8 g r I b G D b 3 i h Q r X G y B z B P L + w B 9 Q S w M E F A A C A A g A L X m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g V g o i k e 4 D g A A A B E A A A A T A B w A R m 9 y b X V s Y X M v U 2 V j d G l v b j E u b S C i G A A o o B Q A A A A A A A A A A A A A A A A A A A A A A A A A A A A r T k 0 u y c z P U w i G 0 I b W A F B L A Q I t A B Q A A g A I A C 1 5 g V g 9 4 I 2 T p A A A A P Y A A A A S A A A A A A A A A A A A A A A A A A A A A A B D b 2 5 m a W c v U G F j a 2 F n Z S 5 4 b W x Q S w E C L Q A U A A I A C A A t e Y F Y D 8 r p q 6 Q A A A D p A A A A E w A A A A A A A A A A A A A A A A D w A A A A W 0 N v b n R l b n R f V H l w Z X N d L n h t b F B L A Q I t A B Q A A g A I A C 1 5 g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4 V h i q L J S V T r 5 j W r 4 K E + 5 j A A A A A A I A A A A A A B B m A A A A A Q A A I A A A A J O T i r n / v g 7 p w m i a z v w 8 m x / h h d k C N T U R B P v 7 a v W M B 3 x i A A A A A A 6 A A A A A A g A A I A A A A P 6 N W M w E 4 x d 3 u e 1 Q 8 l 4 g h y y Z 5 T h T R K G v y X D m Q S 2 S j e Y l U A A A A J f q R P K i s z x 2 l U S 0 t w B g o X / C y 0 c 7 J R W 3 t f V I z A e 8 t 4 f 8 R K 1 l A N H z 1 / w B i L 2 V m d / G 2 E c Q T u a M J 7 w u 7 j L U c q M Y W h N V t l t l M b h m A h J o h Z 0 C O g 7 p Q A A A A J b e q w 1 t U 6 N J t d D M 5 s w B z I Q + p 4 5 g 5 I v k x p / n i D F I b h C 8 C M w y 8 J e I D z A F z A B X 7 C Z q S L I M O V C i N 1 d Y R C l v I K w f j r Y = < / D a t a M a s h u p > 
</file>

<file path=customXml/itemProps1.xml><?xml version="1.0" encoding="utf-8"?>
<ds:datastoreItem xmlns:ds="http://schemas.openxmlformats.org/officeDocument/2006/customXml" ds:itemID="{95BFB5F4-42B9-4135-9F22-D248EACF32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Wichtig!</vt:lpstr>
      <vt:lpstr>Vermögensbilanz</vt:lpstr>
      <vt:lpstr>EAR</vt:lpstr>
      <vt:lpstr>Finanzielle Sicherheit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Scheunert Nazan 1CP2</dc:creator>
  <cp:lastModifiedBy>Nazan Yildiz</cp:lastModifiedBy>
  <cp:lastPrinted>2022-03-22T10:12:49Z</cp:lastPrinted>
  <dcterms:created xsi:type="dcterms:W3CDTF">2022-03-03T07:53:03Z</dcterms:created>
  <dcterms:modified xsi:type="dcterms:W3CDTF">2024-08-05T13:34:30Z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64cdcd-3664-4d05-9615-7cbf65a4f0a8_Enabled">
    <vt:lpwstr>true</vt:lpwstr>
  </property>
  <property fmtid="{D5CDD505-2E9C-101B-9397-08002B2CF9AE}" pid="3" name="MSIP_Label_9764cdcd-3664-4d05-9615-7cbf65a4f0a8_SetDate">
    <vt:lpwstr>2022-07-13T11:51:13Z</vt:lpwstr>
  </property>
  <property fmtid="{D5CDD505-2E9C-101B-9397-08002B2CF9AE}" pid="4" name="MSIP_Label_9764cdcd-3664-4d05-9615-7cbf65a4f0a8_Method">
    <vt:lpwstr>Privileged</vt:lpwstr>
  </property>
  <property fmtid="{D5CDD505-2E9C-101B-9397-08002B2CF9AE}" pid="5" name="MSIP_Label_9764cdcd-3664-4d05-9615-7cbf65a4f0a8_Name">
    <vt:lpwstr>UNRESTRICTED</vt:lpwstr>
  </property>
  <property fmtid="{D5CDD505-2E9C-101B-9397-08002B2CF9AE}" pid="6" name="MSIP_Label_9764cdcd-3664-4d05-9615-7cbf65a4f0a8_SiteId">
    <vt:lpwstr>74bddbd9-705c-456e-aabd-99beb719a2b2</vt:lpwstr>
  </property>
  <property fmtid="{D5CDD505-2E9C-101B-9397-08002B2CF9AE}" pid="7" name="MSIP_Label_9764cdcd-3664-4d05-9615-7cbf65a4f0a8_ActionId">
    <vt:lpwstr>dfc9cccc-d83d-4967-b455-8799c06721a7</vt:lpwstr>
  </property>
  <property fmtid="{D5CDD505-2E9C-101B-9397-08002B2CF9AE}" pid="8" name="MSIP_Label_9764cdcd-3664-4d05-9615-7cbf65a4f0a8_ContentBits">
    <vt:lpwstr>0</vt:lpwstr>
  </property>
</Properties>
</file>